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封面" sheetId="3" r:id="rId1"/>
    <sheet name="【招预01-2表】工程量清单预算汇总表(不含未计分摊项)" sheetId="1" r:id="rId2"/>
    <sheet name="【招预01-3表】工程量清单预算表(不含未计分摊项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<sst xmlns="http://schemas.openxmlformats.org/spreadsheetml/2006/main" count="8447" uniqueCount="2237">
  <si>
    <t/>
  </si>
  <si>
    <t>潮安区江东镇民营经济发展区进园路（S504线江东段改建工程）1标段</t>
  </si>
  <si>
    <t>工程</t>
  </si>
  <si>
    <t>最 高 限 价</t>
  </si>
  <si>
    <t>最高限价(小写):</t>
  </si>
  <si>
    <t>(大写):</t>
  </si>
  <si>
    <t>招  标  人:</t>
  </si>
  <si>
    <t>造价咨询人:</t>
  </si>
  <si>
    <t>（单位盖章）</t>
  </si>
  <si>
    <t>法定代表人或
其授权人:</t>
  </si>
  <si>
    <t>（签字或盖章）</t>
  </si>
  <si>
    <t>编  制  人:</t>
  </si>
  <si>
    <t>复  核  人:</t>
  </si>
  <si>
    <t>（造价人员签字盖专用章）</t>
  </si>
  <si>
    <t>（造价工程师签字盖专用章）</t>
  </si>
  <si>
    <t>编 制 时 间:</t>
  </si>
  <si>
    <t>复 核 时 间:</t>
  </si>
  <si>
    <t>工程量清单预算汇总表</t>
  </si>
  <si>
    <t>建设项目名称: 潮安区江东镇民营经济发展区进园路（S504线江东段改建工程）</t>
  </si>
  <si>
    <t>合同段:</t>
  </si>
  <si>
    <t>编制范围: 1标段+2标段</t>
  </si>
  <si>
    <t>招预01-2表</t>
  </si>
  <si>
    <t>编制范围: 1标段</t>
  </si>
  <si>
    <t>编制范围: 2标段</t>
  </si>
  <si>
    <t>序  号</t>
  </si>
  <si>
    <t>章  次</t>
  </si>
  <si>
    <t>科  目  名  称</t>
  </si>
  <si>
    <t>金额(元)</t>
  </si>
  <si>
    <t>1</t>
  </si>
  <si>
    <t>第100章</t>
  </si>
  <si>
    <t>总则</t>
  </si>
  <si>
    <t>11283077</t>
  </si>
  <si>
    <t>2</t>
  </si>
  <si>
    <t>第200章</t>
  </si>
  <si>
    <t>路基</t>
  </si>
  <si>
    <t>114310907</t>
  </si>
  <si>
    <t>3</t>
  </si>
  <si>
    <t>第300章</t>
  </si>
  <si>
    <t>路面</t>
  </si>
  <si>
    <t>52951542</t>
  </si>
  <si>
    <t>4</t>
  </si>
  <si>
    <t>第400章</t>
  </si>
  <si>
    <t>桥梁、涵洞工程</t>
  </si>
  <si>
    <t>5709886</t>
  </si>
  <si>
    <t>5</t>
  </si>
  <si>
    <t>第500章</t>
  </si>
  <si>
    <t>隧道</t>
  </si>
  <si>
    <t>6</t>
  </si>
  <si>
    <t>第600章</t>
  </si>
  <si>
    <t>交通安全设施</t>
  </si>
  <si>
    <t>15978946</t>
  </si>
  <si>
    <t>7</t>
  </si>
  <si>
    <t>第700章</t>
  </si>
  <si>
    <t>绿化及环境保护设施</t>
  </si>
  <si>
    <t>36462921</t>
  </si>
  <si>
    <t>8</t>
  </si>
  <si>
    <t>第800章</t>
  </si>
  <si>
    <t>机电工程</t>
  </si>
  <si>
    <t>4480857</t>
  </si>
  <si>
    <t>9</t>
  </si>
  <si>
    <t>第900章</t>
  </si>
  <si>
    <t>附属区房建工程</t>
  </si>
  <si>
    <t>2644981</t>
  </si>
  <si>
    <t>10</t>
  </si>
  <si>
    <t>第100章至900章清单合计</t>
  </si>
  <si>
    <t>243823117</t>
  </si>
  <si>
    <t>11</t>
  </si>
  <si>
    <t>已包含在清单合计中的材料、工程设备、专业工程暂估价合计</t>
  </si>
  <si>
    <t>2398000</t>
  </si>
  <si>
    <t>12</t>
  </si>
  <si>
    <t>清单合计减去材料、工程设备、专业工程暂估价
合计(即10-11)=12</t>
  </si>
  <si>
    <t>241425117</t>
  </si>
  <si>
    <t>13</t>
  </si>
  <si>
    <t>计日工合计</t>
  </si>
  <si>
    <t>14</t>
  </si>
  <si>
    <t>暂列金额(不含计日工总额)</t>
  </si>
  <si>
    <t>11300246</t>
  </si>
  <si>
    <t>15</t>
  </si>
  <si>
    <t>投标报价(10+13+14)=15</t>
  </si>
  <si>
    <t>255123363</t>
  </si>
  <si>
    <t>编制:</t>
  </si>
  <si>
    <t>复核:</t>
  </si>
  <si>
    <t>工程量清单预算表</t>
  </si>
  <si>
    <t>第 1 页</t>
  </si>
  <si>
    <t>共 21 页</t>
  </si>
  <si>
    <t>招预01-3表</t>
  </si>
  <si>
    <t>工程量清单　第100章  总则</t>
  </si>
  <si>
    <t>子目号</t>
  </si>
  <si>
    <t>子  目  名  称</t>
  </si>
  <si>
    <t>单位</t>
  </si>
  <si>
    <t>数量</t>
  </si>
  <si>
    <t>单价(元)</t>
  </si>
  <si>
    <t>合价(元)</t>
  </si>
  <si>
    <t>101-1</t>
  </si>
  <si>
    <t>工程保险费</t>
  </si>
  <si>
    <t>项</t>
  </si>
  <si>
    <t>1.000</t>
  </si>
  <si>
    <t>971407</t>
  </si>
  <si>
    <t>临时供电设施</t>
  </si>
  <si>
    <t>101-1-1</t>
  </si>
  <si>
    <t>临时供电设施（电缆规格暂定，结算按实调整）</t>
  </si>
  <si>
    <t>km</t>
  </si>
  <si>
    <t>2.000</t>
  </si>
  <si>
    <t>212563</t>
  </si>
  <si>
    <t>101-3</t>
  </si>
  <si>
    <t>临时交通组织工程</t>
  </si>
  <si>
    <t>101-3-1</t>
  </si>
  <si>
    <t>钢结构围挡（H=2.5m）</t>
  </si>
  <si>
    <t>m</t>
  </si>
  <si>
    <t>5620.000</t>
  </si>
  <si>
    <t>1225160</t>
  </si>
  <si>
    <t>101-3-2</t>
  </si>
  <si>
    <t>水马 H=1.8m</t>
  </si>
  <si>
    <t>个</t>
  </si>
  <si>
    <t>3895.000</t>
  </si>
  <si>
    <t>721003</t>
  </si>
  <si>
    <t>101-3-3</t>
  </si>
  <si>
    <t>红蓝爆闪灯</t>
  </si>
  <si>
    <t>60.000</t>
  </si>
  <si>
    <t>2616</t>
  </si>
  <si>
    <t>101-3-4</t>
  </si>
  <si>
    <t>夜间警示灯</t>
  </si>
  <si>
    <t>600.000</t>
  </si>
  <si>
    <t>17004</t>
  </si>
  <si>
    <t>101-3-5</t>
  </si>
  <si>
    <t>消能桶 H=700</t>
  </si>
  <si>
    <t>150.000</t>
  </si>
  <si>
    <t>33224</t>
  </si>
  <si>
    <t>101-3-6</t>
  </si>
  <si>
    <t>反光箭头版</t>
  </si>
  <si>
    <t>套</t>
  </si>
  <si>
    <t>40.000</t>
  </si>
  <si>
    <t>8720</t>
  </si>
  <si>
    <t>101-3-7</t>
  </si>
  <si>
    <t>太阳能分道指示器</t>
  </si>
  <si>
    <t>10.000</t>
  </si>
  <si>
    <t>10900</t>
  </si>
  <si>
    <t>101-3-8</t>
  </si>
  <si>
    <t>交通锥</t>
  </si>
  <si>
    <t>300.000</t>
  </si>
  <si>
    <t>5337</t>
  </si>
  <si>
    <t>101-3-9</t>
  </si>
  <si>
    <t>路栏式标志牌</t>
  </si>
  <si>
    <t>80.000</t>
  </si>
  <si>
    <t>8000</t>
  </si>
  <si>
    <t>101-3-10</t>
  </si>
  <si>
    <t>单柱式标志牌 φ600+口700+800*600</t>
  </si>
  <si>
    <t>36.000</t>
  </si>
  <si>
    <t>28595</t>
  </si>
  <si>
    <t>101-3-11</t>
  </si>
  <si>
    <t>单柱式标志牌 φ600</t>
  </si>
  <si>
    <t>12.000</t>
  </si>
  <si>
    <t>7122</t>
  </si>
  <si>
    <t>101-3-12</t>
  </si>
  <si>
    <t>单柱式标志牌 口700</t>
  </si>
  <si>
    <t>101-3-13</t>
  </si>
  <si>
    <t>单柱式标志牌 φ600+口700</t>
  </si>
  <si>
    <t>8322</t>
  </si>
  <si>
    <t>101-3-14</t>
  </si>
  <si>
    <t>单柱式标志牌 1200*800</t>
  </si>
  <si>
    <t>101-3-15</t>
  </si>
  <si>
    <t>单柱式标志牌 600*600</t>
  </si>
  <si>
    <t>101-3-16</t>
  </si>
  <si>
    <t>太阳能道口标 370×2700</t>
  </si>
  <si>
    <t>20.000</t>
  </si>
  <si>
    <t>25132</t>
  </si>
  <si>
    <t>102-3</t>
  </si>
  <si>
    <t>安全生产费</t>
  </si>
  <si>
    <t>3523127</t>
  </si>
  <si>
    <t>104-1</t>
  </si>
  <si>
    <t>施工场地建设费</t>
  </si>
  <si>
    <t>4453479</t>
  </si>
  <si>
    <t>清单  第 100 章合计   人民币</t>
  </si>
  <si>
    <t>第 2 页</t>
  </si>
  <si>
    <t>工程量清单　第200章  路基</t>
  </si>
  <si>
    <t>201-1</t>
  </si>
  <si>
    <t>清理与掘除</t>
  </si>
  <si>
    <t>201-1-1</t>
  </si>
  <si>
    <t>砍灌木林（含除草）（工程量暂估，结算按实调整）</t>
  </si>
  <si>
    <t>m2</t>
  </si>
  <si>
    <t>16501.580</t>
  </si>
  <si>
    <t>136798</t>
  </si>
  <si>
    <t>201-1-2</t>
  </si>
  <si>
    <t>砍树挖根（工程量暂估，结算按实调整）</t>
  </si>
  <si>
    <t>棵</t>
  </si>
  <si>
    <t>3735.000</t>
  </si>
  <si>
    <t>140399</t>
  </si>
  <si>
    <t>201-1-3</t>
  </si>
  <si>
    <t>挖竹根（工程量暂估，结算按实调整）</t>
  </si>
  <si>
    <t>m3</t>
  </si>
  <si>
    <t>87.000</t>
  </si>
  <si>
    <t>3063</t>
  </si>
  <si>
    <t>201-1-4</t>
  </si>
  <si>
    <t>迁移树木(胸径10cm以下)（工程量暂估，结算按实调整）</t>
  </si>
  <si>
    <t>35.000</t>
  </si>
  <si>
    <t>3645</t>
  </si>
  <si>
    <t>201-1-5</t>
  </si>
  <si>
    <t>迁移树木(胸径20cm以下)（工程量暂估，结算按实调整）</t>
  </si>
  <si>
    <t>151.000</t>
  </si>
  <si>
    <t>36101</t>
  </si>
  <si>
    <t>201-1-6</t>
  </si>
  <si>
    <t>砍树挖根外运（工程量暂估，结算按实调整）</t>
  </si>
  <si>
    <t>78584</t>
  </si>
  <si>
    <t>201-2</t>
  </si>
  <si>
    <t>拆除旧建筑物、构筑物</t>
  </si>
  <si>
    <t>201-2-1</t>
  </si>
  <si>
    <t>拆除砖瓦房（工程量暂估，结算按实调整）</t>
  </si>
  <si>
    <t>5959.800</t>
  </si>
  <si>
    <t>120448</t>
  </si>
  <si>
    <t>201-2-2</t>
  </si>
  <si>
    <t>拆除混凝土房（工程量暂估，结算按实调整）</t>
  </si>
  <si>
    <t>12925.550</t>
  </si>
  <si>
    <t>892251</t>
  </si>
  <si>
    <t>201-2-3</t>
  </si>
  <si>
    <t>拆除棚房（工程量暂估，结算按实调整）</t>
  </si>
  <si>
    <t>13530.704</t>
  </si>
  <si>
    <t>209049</t>
  </si>
  <si>
    <t>201-2-4</t>
  </si>
  <si>
    <t>拆除围墙（工程量暂估，结算按实调整）</t>
  </si>
  <si>
    <t>326.634</t>
  </si>
  <si>
    <t>9502</t>
  </si>
  <si>
    <t>201-3</t>
  </si>
  <si>
    <t>挖除旧路面（K线）</t>
  </si>
  <si>
    <t>201-3-1</t>
  </si>
  <si>
    <t>挖除20cm厚水泥混凝土路面（回填利用）（工程量暂估，结算按实调整）</t>
  </si>
  <si>
    <t>26105.000</t>
  </si>
  <si>
    <t>529148</t>
  </si>
  <si>
    <t>201-3-2</t>
  </si>
  <si>
    <t>挖除15cm厚碎石基层（回填利用）（工程量暂估，结算按实调整）</t>
  </si>
  <si>
    <t>81709</t>
  </si>
  <si>
    <t>201-4</t>
  </si>
  <si>
    <t>挖除旧路面（A线）</t>
  </si>
  <si>
    <t>201-4-1</t>
  </si>
  <si>
    <t>挖除20cm厚水泥混凝土路面（远运回填利用）（工程量暂估，结算按实调整）</t>
  </si>
  <si>
    <t>18003.990</t>
  </si>
  <si>
    <t>411391</t>
  </si>
  <si>
    <t>201-4-2</t>
  </si>
  <si>
    <t>挖除15cm厚碎石基层（远运回填利用）（工程量暂估，结算按实调整）</t>
  </si>
  <si>
    <t>91280</t>
  </si>
  <si>
    <t>202-1</t>
  </si>
  <si>
    <t>路基挖方</t>
  </si>
  <si>
    <t>202-1-1</t>
  </si>
  <si>
    <t>挖土方</t>
  </si>
  <si>
    <t>26601.000</t>
  </si>
  <si>
    <t>101084</t>
  </si>
  <si>
    <t>203-1</t>
  </si>
  <si>
    <t>路基填筑</t>
  </si>
  <si>
    <t>203-1-1</t>
  </si>
  <si>
    <t>利用土方（运距1km）</t>
  </si>
  <si>
    <t>11706.000</t>
  </si>
  <si>
    <t>144335</t>
  </si>
  <si>
    <t>203-2</t>
  </si>
  <si>
    <t>203-2-1</t>
  </si>
  <si>
    <t>利用土方（运距2km）</t>
  </si>
  <si>
    <t>18811.000</t>
  </si>
  <si>
    <t>262978</t>
  </si>
  <si>
    <t>203-2-2</t>
  </si>
  <si>
    <t>利用旧路面拆除废料（运距2km）</t>
  </si>
  <si>
    <t>5221.000</t>
  </si>
  <si>
    <t>95701</t>
  </si>
  <si>
    <t>203-2-3</t>
  </si>
  <si>
    <t>利用旧路基拆除废料（运距2km）</t>
  </si>
  <si>
    <t>3915.750</t>
  </si>
  <si>
    <t>54742</t>
  </si>
  <si>
    <t>203-3</t>
  </si>
  <si>
    <t>203-3-1</t>
  </si>
  <si>
    <t>借土填方（运距20km）</t>
  </si>
  <si>
    <t>6536.000</t>
  </si>
  <si>
    <t>225165</t>
  </si>
  <si>
    <t>204-1</t>
  </si>
  <si>
    <t>204-1-1</t>
  </si>
  <si>
    <t>挖除非适用材料（不含淤泥）</t>
  </si>
  <si>
    <t>22242.000</t>
  </si>
  <si>
    <t>508675</t>
  </si>
  <si>
    <t>204-1-7</t>
  </si>
  <si>
    <t>结构物台背回填</t>
  </si>
  <si>
    <t>204-2</t>
  </si>
  <si>
    <t>204-2-1</t>
  </si>
  <si>
    <t>回填砂性土</t>
  </si>
  <si>
    <t>1281584</t>
  </si>
  <si>
    <t>204-3</t>
  </si>
  <si>
    <t>204-3-1</t>
  </si>
  <si>
    <t>挖台阶</t>
  </si>
  <si>
    <t>3091.000</t>
  </si>
  <si>
    <t>23893</t>
  </si>
  <si>
    <t>204-3-2</t>
  </si>
  <si>
    <t>6423.300</t>
  </si>
  <si>
    <t>146901</t>
  </si>
  <si>
    <t>204-4</t>
  </si>
  <si>
    <t>204-4-1</t>
  </si>
  <si>
    <t>回填石粉渣</t>
  </si>
  <si>
    <t>4874.800</t>
  </si>
  <si>
    <t>919680</t>
  </si>
  <si>
    <t>204-4-2</t>
  </si>
  <si>
    <t>回填碎石（封闭层）</t>
  </si>
  <si>
    <t>2860.400</t>
  </si>
  <si>
    <t>429174</t>
  </si>
  <si>
    <t>204-5</t>
  </si>
  <si>
    <t>土工格栅</t>
  </si>
  <si>
    <t>204-5-1</t>
  </si>
  <si>
    <t>9261.400</t>
  </si>
  <si>
    <t>165501</t>
  </si>
  <si>
    <t>204-6</t>
  </si>
  <si>
    <t>204-6-1</t>
  </si>
  <si>
    <t>挖除耕植土</t>
  </si>
  <si>
    <t>45627.000</t>
  </si>
  <si>
    <t>1019307</t>
  </si>
  <si>
    <t>204-7</t>
  </si>
  <si>
    <t>204-7-1</t>
  </si>
  <si>
    <t>换填砂性土</t>
  </si>
  <si>
    <t>2629028</t>
  </si>
  <si>
    <t>204-8</t>
  </si>
  <si>
    <t>水泥搅拌桩</t>
  </si>
  <si>
    <t>第 3 页</t>
  </si>
  <si>
    <t>204-8-1</t>
  </si>
  <si>
    <t>水泥搅拌桩（D=550 水泥含量18%）</t>
  </si>
  <si>
    <t>167845.000</t>
  </si>
  <si>
    <t>10950208</t>
  </si>
  <si>
    <t>204-9</t>
  </si>
  <si>
    <t>围堰</t>
  </si>
  <si>
    <t>204-9-1</t>
  </si>
  <si>
    <t>围堰 h=2m</t>
  </si>
  <si>
    <t>1337.000</t>
  </si>
  <si>
    <t>754175</t>
  </si>
  <si>
    <t>204-10</t>
  </si>
  <si>
    <t>排水</t>
  </si>
  <si>
    <t>204-10-1</t>
  </si>
  <si>
    <t>17829.000</t>
  </si>
  <si>
    <t>18186</t>
  </si>
  <si>
    <t>204-11</t>
  </si>
  <si>
    <t>碎石回填</t>
  </si>
  <si>
    <t>204-11-1</t>
  </si>
  <si>
    <t>桩顶碎石回填</t>
  </si>
  <si>
    <t>8681.000</t>
  </si>
  <si>
    <t>1302671</t>
  </si>
  <si>
    <t>204-11-2</t>
  </si>
  <si>
    <t>工作平台碎石回填</t>
  </si>
  <si>
    <t>10781.000</t>
  </si>
  <si>
    <t>1617797</t>
  </si>
  <si>
    <t>204-11-3</t>
  </si>
  <si>
    <t>工作平台碎石回填（利用旧路拆除方量）</t>
  </si>
  <si>
    <t>6302.000</t>
  </si>
  <si>
    <t>45374</t>
  </si>
  <si>
    <t>204-12</t>
  </si>
  <si>
    <t>204-12-1</t>
  </si>
  <si>
    <t>桩顶土工格栅</t>
  </si>
  <si>
    <t>17083.000</t>
  </si>
  <si>
    <t>305273</t>
  </si>
  <si>
    <t>204-12-2</t>
  </si>
  <si>
    <t>工作平台土工格栅</t>
  </si>
  <si>
    <t>205-1</t>
  </si>
  <si>
    <t>植草防护</t>
  </si>
  <si>
    <t>205-1-1</t>
  </si>
  <si>
    <t>铺草皮</t>
  </si>
  <si>
    <t>10351.000</t>
  </si>
  <si>
    <t>141084</t>
  </si>
  <si>
    <t>205-2</t>
  </si>
  <si>
    <t>挡土墙</t>
  </si>
  <si>
    <t>205-2-1</t>
  </si>
  <si>
    <t>混凝土挡土墙 C20</t>
  </si>
  <si>
    <t>888.000</t>
  </si>
  <si>
    <t>646366</t>
  </si>
  <si>
    <t>205-2-2</t>
  </si>
  <si>
    <t>砂垫层</t>
  </si>
  <si>
    <t>293.000</t>
  </si>
  <si>
    <t>65377</t>
  </si>
  <si>
    <t>205-2-3</t>
  </si>
  <si>
    <t>基础开挖</t>
  </si>
  <si>
    <t>527.000</t>
  </si>
  <si>
    <t>12052</t>
  </si>
  <si>
    <t>205-3</t>
  </si>
  <si>
    <t>205-3-1</t>
  </si>
  <si>
    <t>混凝土墙身 C30</t>
  </si>
  <si>
    <t>774.300</t>
  </si>
  <si>
    <t>671039</t>
  </si>
  <si>
    <t>205-3-2</t>
  </si>
  <si>
    <t>挡土墙钢筋 HPB300</t>
  </si>
  <si>
    <t>t</t>
  </si>
  <si>
    <t>0.849</t>
  </si>
  <si>
    <t>5341</t>
  </si>
  <si>
    <t>205-3-3</t>
  </si>
  <si>
    <t>挡土墙钢筋 HRB400</t>
  </si>
  <si>
    <t>36.173</t>
  </si>
  <si>
    <t>228432</t>
  </si>
  <si>
    <t>205-3-4</t>
  </si>
  <si>
    <t>基础碎石换填</t>
  </si>
  <si>
    <t>98.700</t>
  </si>
  <si>
    <t>14855</t>
  </si>
  <si>
    <t>205-3-5</t>
  </si>
  <si>
    <t>反滤包</t>
  </si>
  <si>
    <t>57.000</t>
  </si>
  <si>
    <t>1243</t>
  </si>
  <si>
    <t>205-3-6</t>
  </si>
  <si>
    <t>挖基坑</t>
  </si>
  <si>
    <t>786.000</t>
  </si>
  <si>
    <t>35126</t>
  </si>
  <si>
    <t>205-3-7</t>
  </si>
  <si>
    <t>粘土封层</t>
  </si>
  <si>
    <t>20.300</t>
  </si>
  <si>
    <t>2243</t>
  </si>
  <si>
    <t>205-3-8</t>
  </si>
  <si>
    <t>墙背回填土</t>
  </si>
  <si>
    <t>280.700</t>
  </si>
  <si>
    <t>3326</t>
  </si>
  <si>
    <t>206-1</t>
  </si>
  <si>
    <t>排水沟 60×60</t>
  </si>
  <si>
    <t>206-1-1</t>
  </si>
  <si>
    <t>混凝土 C25</t>
  </si>
  <si>
    <t>2293.000</t>
  </si>
  <si>
    <t>1734861</t>
  </si>
  <si>
    <t>206-1-2</t>
  </si>
  <si>
    <t>混凝土垫层 C15</t>
  </si>
  <si>
    <t>440.000</t>
  </si>
  <si>
    <t>259516</t>
  </si>
  <si>
    <t>206-1-3</t>
  </si>
  <si>
    <t>土方开挖</t>
  </si>
  <si>
    <t>4178.200</t>
  </si>
  <si>
    <t>165499</t>
  </si>
  <si>
    <t>206-2</t>
  </si>
  <si>
    <t>排水沟 40×60</t>
  </si>
  <si>
    <t>206-2-1</t>
  </si>
  <si>
    <t>混凝土 C20</t>
  </si>
  <si>
    <t>896.000</t>
  </si>
  <si>
    <t>662314</t>
  </si>
  <si>
    <t>206-2-2</t>
  </si>
  <si>
    <t>混凝土盖板钢筋</t>
  </si>
  <si>
    <t>5.376</t>
  </si>
  <si>
    <t>36204</t>
  </si>
  <si>
    <t>206-2-3</t>
  </si>
  <si>
    <t>179.200</t>
  </si>
  <si>
    <t>105696</t>
  </si>
  <si>
    <t>206-2-4</t>
  </si>
  <si>
    <t>1612.800</t>
  </si>
  <si>
    <t>63883</t>
  </si>
  <si>
    <t>206-3</t>
  </si>
  <si>
    <t>调坡</t>
  </si>
  <si>
    <t>206-3-1</t>
  </si>
  <si>
    <t>3158.400</t>
  </si>
  <si>
    <t>12002</t>
  </si>
  <si>
    <t>206-3-2</t>
  </si>
  <si>
    <t>2060.000</t>
  </si>
  <si>
    <t>25400</t>
  </si>
  <si>
    <t>206-3-3</t>
  </si>
  <si>
    <t>1098.400</t>
  </si>
  <si>
    <t>37840</t>
  </si>
  <si>
    <t>206-4</t>
  </si>
  <si>
    <t>普通水泥混凝土</t>
  </si>
  <si>
    <t>206-4-1</t>
  </si>
  <si>
    <t>20cm厚混凝土 C20</t>
  </si>
  <si>
    <t>112.000</t>
  </si>
  <si>
    <t>67359</t>
  </si>
  <si>
    <t>206-5</t>
  </si>
  <si>
    <t>钢筋混凝土管 DN300</t>
  </si>
  <si>
    <t>206-5-1</t>
  </si>
  <si>
    <t>II级钢筋混凝土管 DN300</t>
  </si>
  <si>
    <t>84.000</t>
  </si>
  <si>
    <t>7311</t>
  </si>
  <si>
    <t>206-5-2</t>
  </si>
  <si>
    <t>挖除20cm厚水泥混凝土路面（弃置20km）</t>
  </si>
  <si>
    <t>50.400</t>
  </si>
  <si>
    <t>1215</t>
  </si>
  <si>
    <t>206-5-3</t>
  </si>
  <si>
    <t>挖除15cm厚碎石基层（弃置20km）</t>
  </si>
  <si>
    <t>304</t>
  </si>
  <si>
    <t>第 4 页</t>
  </si>
  <si>
    <t>206-5-4</t>
  </si>
  <si>
    <t>挖除50cm厚土基层</t>
  </si>
  <si>
    <t>463</t>
  </si>
  <si>
    <t>206-5-5</t>
  </si>
  <si>
    <t>20cm厚水泥混凝土路面 C30</t>
  </si>
  <si>
    <t>6879</t>
  </si>
  <si>
    <t>206-5-6</t>
  </si>
  <si>
    <t>15cm厚级配碎石基层</t>
  </si>
  <si>
    <t>1200</t>
  </si>
  <si>
    <t>206-5-7</t>
  </si>
  <si>
    <t>50cm厚土基层</t>
  </si>
  <si>
    <t>295</t>
  </si>
  <si>
    <t>206-6</t>
  </si>
  <si>
    <t>污水管道</t>
  </si>
  <si>
    <t>206-6-1</t>
  </si>
  <si>
    <t>纤维增强复合（PE）实壁自锁式接口顶拉管 DN300 SN12.5</t>
  </si>
  <si>
    <t>105.500</t>
  </si>
  <si>
    <t>171120</t>
  </si>
  <si>
    <t>206-6-2</t>
  </si>
  <si>
    <t>纤维增强复合（PE）实壁自锁式接口顶拉管 DN500 SN12.5</t>
  </si>
  <si>
    <t>67.100</t>
  </si>
  <si>
    <t>159997</t>
  </si>
  <si>
    <t>206-6-3</t>
  </si>
  <si>
    <t>纤维增强复合（PE）实壁自锁式接口顶拉管 DN600 SN12.5</t>
  </si>
  <si>
    <t>3394.700</t>
  </si>
  <si>
    <t>9945792</t>
  </si>
  <si>
    <t>206-6-4</t>
  </si>
  <si>
    <t>纤维增强复合（PE）实壁自锁式接口顶拉管 DN800 SN12.5</t>
  </si>
  <si>
    <t>82.100</t>
  </si>
  <si>
    <t>359094</t>
  </si>
  <si>
    <t>206-6-5</t>
  </si>
  <si>
    <t>MPVCU合芯层结构壁缠绕管 DN400 SN8</t>
  </si>
  <si>
    <t>2691.600</t>
  </si>
  <si>
    <t>884056</t>
  </si>
  <si>
    <t>206-6-6</t>
  </si>
  <si>
    <t>MPVCU合芯层结构壁缠绕管 DN500 SN8</t>
  </si>
  <si>
    <t>532.000</t>
  </si>
  <si>
    <t>262861</t>
  </si>
  <si>
    <t>206-6-7</t>
  </si>
  <si>
    <t>MPVCU合芯层结构壁缠绕管 DN600 SN8</t>
  </si>
  <si>
    <t>1368.000</t>
  </si>
  <si>
    <t>953017</t>
  </si>
  <si>
    <t>206-7</t>
  </si>
  <si>
    <t>污水检查井</t>
  </si>
  <si>
    <t>206-7-1</t>
  </si>
  <si>
    <t>顶管工作井 D3000</t>
  </si>
  <si>
    <t>座</t>
  </si>
  <si>
    <t>51.000</t>
  </si>
  <si>
    <t>3103275</t>
  </si>
  <si>
    <t>206-7-2</t>
  </si>
  <si>
    <t>顶管接收井 D2000</t>
  </si>
  <si>
    <t>56.000</t>
  </si>
  <si>
    <t>2397498</t>
  </si>
  <si>
    <t>206-7-3</t>
  </si>
  <si>
    <t>沉泥井 φ1000 20S515,页313</t>
  </si>
  <si>
    <t>7.000</t>
  </si>
  <si>
    <t>29105</t>
  </si>
  <si>
    <t>206-7-4</t>
  </si>
  <si>
    <t>沉泥井 φ1250 20S515,页313</t>
  </si>
  <si>
    <t>6.000</t>
  </si>
  <si>
    <t>31295</t>
  </si>
  <si>
    <t>206-7-5</t>
  </si>
  <si>
    <t>倒虹吸井 φ1000 20S515,页30</t>
  </si>
  <si>
    <t>3334</t>
  </si>
  <si>
    <t>206-7-6</t>
  </si>
  <si>
    <t>倒虹吸井 φ1250 20S515,页30</t>
  </si>
  <si>
    <t>4317</t>
  </si>
  <si>
    <t>206-7-7</t>
  </si>
  <si>
    <t>检查井 φ1000 20S515,页30</t>
  </si>
  <si>
    <t>143.000</t>
  </si>
  <si>
    <t>477102</t>
  </si>
  <si>
    <t>206-7-8</t>
  </si>
  <si>
    <t>检查井 φ1500 20S515,页30</t>
  </si>
  <si>
    <t>9.000</t>
  </si>
  <si>
    <t>50763</t>
  </si>
  <si>
    <t>206-7-9</t>
  </si>
  <si>
    <t>检查井 φ1800 20S515,页30</t>
  </si>
  <si>
    <t>8.000</t>
  </si>
  <si>
    <t>57005</t>
  </si>
  <si>
    <t>206-7-10</t>
  </si>
  <si>
    <t>二重管法高压旋喷桩(工作井）管径Φ600，42.5R水泥，150kg/m</t>
  </si>
  <si>
    <t>20695.000</t>
  </si>
  <si>
    <t>5181407</t>
  </si>
  <si>
    <t>206-7-11</t>
  </si>
  <si>
    <t>二重管法高压旋喷桩(接收井）管径Φ600，42.5R水泥，150kg/m</t>
  </si>
  <si>
    <t>18194.000</t>
  </si>
  <si>
    <t>4555232</t>
  </si>
  <si>
    <t>206-8</t>
  </si>
  <si>
    <t>雨水管道</t>
  </si>
  <si>
    <t>206-8-1</t>
  </si>
  <si>
    <t>2780.310</t>
  </si>
  <si>
    <t>241943</t>
  </si>
  <si>
    <t>206-8-2</t>
  </si>
  <si>
    <t>549.200</t>
  </si>
  <si>
    <t>180385</t>
  </si>
  <si>
    <t>206-8-3</t>
  </si>
  <si>
    <t>3335.000</t>
  </si>
  <si>
    <t>2323328</t>
  </si>
  <si>
    <t>206-8-4</t>
  </si>
  <si>
    <t>MPVCU合芯层结构壁缠绕管 DN800 SN8</t>
  </si>
  <si>
    <t>1708.000</t>
  </si>
  <si>
    <t>1976122</t>
  </si>
  <si>
    <t>206-8-5</t>
  </si>
  <si>
    <t>MPVCU合芯层结构壁缠绕管 DN1000 SN8</t>
  </si>
  <si>
    <t>929.000</t>
  </si>
  <si>
    <t>1686377</t>
  </si>
  <si>
    <t>206-9</t>
  </si>
  <si>
    <t>箱涵</t>
  </si>
  <si>
    <t>206-9-1</t>
  </si>
  <si>
    <t>箱涵 4000x1500</t>
  </si>
  <si>
    <t>612.000</t>
  </si>
  <si>
    <t>9457511</t>
  </si>
  <si>
    <t>206-9-2</t>
  </si>
  <si>
    <t>1224.000</t>
  </si>
  <si>
    <t>690434</t>
  </si>
  <si>
    <t>206-9-3</t>
  </si>
  <si>
    <t>临时导流 I级钢筋混凝土管 D1000</t>
  </si>
  <si>
    <t>339874</t>
  </si>
  <si>
    <t>206-10</t>
  </si>
  <si>
    <t>雨水检查井</t>
  </si>
  <si>
    <t>206-10-1</t>
  </si>
  <si>
    <t>5209</t>
  </si>
  <si>
    <t>206-10-2</t>
  </si>
  <si>
    <t>沉泥井 φ1500 20S515,页313</t>
  </si>
  <si>
    <t>5.000</t>
  </si>
  <si>
    <t>30395</t>
  </si>
  <si>
    <t>206-10-3</t>
  </si>
  <si>
    <t>预制井筒 φ700 06MS201-3-127</t>
  </si>
  <si>
    <t>19.000</t>
  </si>
  <si>
    <t>9522</t>
  </si>
  <si>
    <t>206-10-4</t>
  </si>
  <si>
    <t>检查井 φ1000 20S515,页29</t>
  </si>
  <si>
    <t>111.000</t>
  </si>
  <si>
    <t>316394</t>
  </si>
  <si>
    <t>206-10-5</t>
  </si>
  <si>
    <t>检查井 φ1250 20S515,页29</t>
  </si>
  <si>
    <t>47.000</t>
  </si>
  <si>
    <t>164408</t>
  </si>
  <si>
    <t>206-10-6</t>
  </si>
  <si>
    <t>检查井 φ1800 20S515,页29</t>
  </si>
  <si>
    <t>38.000</t>
  </si>
  <si>
    <t>193667</t>
  </si>
  <si>
    <t>206-10-7</t>
  </si>
  <si>
    <t>检查井 1700×1500 20S515,页122</t>
  </si>
  <si>
    <t>57462</t>
  </si>
  <si>
    <t>206-10-8</t>
  </si>
  <si>
    <t>检查井 1700×1700 20S515,页59</t>
  </si>
  <si>
    <t>17303</t>
  </si>
  <si>
    <t>206-10-9</t>
  </si>
  <si>
    <t>检查井 2000×1500 20S515,页143</t>
  </si>
  <si>
    <t>7525</t>
  </si>
  <si>
    <t>206-10-10</t>
  </si>
  <si>
    <t>检查井 2400×2100 20S515,页80</t>
  </si>
  <si>
    <t>10487</t>
  </si>
  <si>
    <t>206-10-11</t>
  </si>
  <si>
    <t>排出口 D=400 06MS201-9-5</t>
  </si>
  <si>
    <t>4130</t>
  </si>
  <si>
    <t>第 5 页</t>
  </si>
  <si>
    <t>206-10-12</t>
  </si>
  <si>
    <t>排出口 D=600 06MS201-9-5</t>
  </si>
  <si>
    <t>50098</t>
  </si>
  <si>
    <t>206-10-13</t>
  </si>
  <si>
    <t>排出口 D=800 06MS201-9-5</t>
  </si>
  <si>
    <t>3.000</t>
  </si>
  <si>
    <t>21409</t>
  </si>
  <si>
    <t>206-10-14</t>
  </si>
  <si>
    <t>排出口 D=1000 06MS201-9-5</t>
  </si>
  <si>
    <t>8941</t>
  </si>
  <si>
    <t>206-10-15</t>
  </si>
  <si>
    <t>双箅环保型雨水口 15MR105-3-19</t>
  </si>
  <si>
    <t>395.000</t>
  </si>
  <si>
    <t>474209</t>
  </si>
  <si>
    <t>206-11</t>
  </si>
  <si>
    <t>土方开挖、回填及弃运</t>
  </si>
  <si>
    <t>206-11-1</t>
  </si>
  <si>
    <t>73954.430</t>
  </si>
  <si>
    <t>1373334</t>
  </si>
  <si>
    <t>206-11-2</t>
  </si>
  <si>
    <t>6037.550</t>
  </si>
  <si>
    <t>1356456</t>
  </si>
  <si>
    <t>206-11-3</t>
  </si>
  <si>
    <t>12070.570</t>
  </si>
  <si>
    <t>2277234</t>
  </si>
  <si>
    <t>206-11-4</t>
  </si>
  <si>
    <t>利用土方填筑</t>
  </si>
  <si>
    <t>33930.080</t>
  </si>
  <si>
    <t>401393</t>
  </si>
  <si>
    <t>206-11-5</t>
  </si>
  <si>
    <t>土方弃置</t>
  </si>
  <si>
    <t>38152.680</t>
  </si>
  <si>
    <t>802732</t>
  </si>
  <si>
    <t>206-12</t>
  </si>
  <si>
    <t>混凝土包封</t>
  </si>
  <si>
    <t>206-12-1</t>
  </si>
  <si>
    <t>混凝土包封 DN400</t>
  </si>
  <si>
    <t>55.000</t>
  </si>
  <si>
    <t>55637</t>
  </si>
  <si>
    <t>206-12-2</t>
  </si>
  <si>
    <t>混凝土包封 DN600</t>
  </si>
  <si>
    <t>130.000</t>
  </si>
  <si>
    <t>201997</t>
  </si>
  <si>
    <t>206-12-3</t>
  </si>
  <si>
    <t>混凝土包封 DN800</t>
  </si>
  <si>
    <t>359868</t>
  </si>
  <si>
    <t>206-13</t>
  </si>
  <si>
    <t>微型桩</t>
  </si>
  <si>
    <t>206-13-1</t>
  </si>
  <si>
    <t>1050.000</t>
  </si>
  <si>
    <t>510479</t>
  </si>
  <si>
    <t>206-13-2</t>
  </si>
  <si>
    <t>工字钢</t>
  </si>
  <si>
    <t>30.272</t>
  </si>
  <si>
    <t>188755</t>
  </si>
  <si>
    <t>206-13-3</t>
  </si>
  <si>
    <t>混凝土冠梁 C30</t>
  </si>
  <si>
    <t>14.000</t>
  </si>
  <si>
    <t>15166</t>
  </si>
  <si>
    <t>206-13-4</t>
  </si>
  <si>
    <t>钢筋</t>
  </si>
  <si>
    <t>4.200</t>
  </si>
  <si>
    <t>27104</t>
  </si>
  <si>
    <t>206-14</t>
  </si>
  <si>
    <t>钢板桩</t>
  </si>
  <si>
    <t>206-14-1</t>
  </si>
  <si>
    <t>拉森Ⅳ型钢板桩</t>
  </si>
  <si>
    <t>11337.100</t>
  </si>
  <si>
    <t>23788864</t>
  </si>
  <si>
    <t>206-15</t>
  </si>
  <si>
    <t>土方</t>
  </si>
  <si>
    <t>206-15-1</t>
  </si>
  <si>
    <t>35176.900</t>
  </si>
  <si>
    <t>653235</t>
  </si>
  <si>
    <t>206-15-2</t>
  </si>
  <si>
    <t>18630.700</t>
  </si>
  <si>
    <t>220401</t>
  </si>
  <si>
    <t>206-15-3</t>
  </si>
  <si>
    <t>9473.400</t>
  </si>
  <si>
    <t>1787252</t>
  </si>
  <si>
    <t>206-15-4</t>
  </si>
  <si>
    <t>16546.000</t>
  </si>
  <si>
    <t>348128</t>
  </si>
  <si>
    <t>206-16</t>
  </si>
  <si>
    <t>其它</t>
  </si>
  <si>
    <t>206-16-1</t>
  </si>
  <si>
    <t>素混凝土排水沟</t>
  </si>
  <si>
    <t>6701.000</t>
  </si>
  <si>
    <t>1370824</t>
  </si>
  <si>
    <t>206-16-2</t>
  </si>
  <si>
    <t>监测点 20m/个</t>
  </si>
  <si>
    <t>335.000</t>
  </si>
  <si>
    <t>61600</t>
  </si>
  <si>
    <t>206-18</t>
  </si>
  <si>
    <t>排水管道迁改</t>
  </si>
  <si>
    <t>206-18-1</t>
  </si>
  <si>
    <t>拆除钢筋混凝土管</t>
  </si>
  <si>
    <t>165.560</t>
  </si>
  <si>
    <t>23566</t>
  </si>
  <si>
    <t>206-18-2</t>
  </si>
  <si>
    <t>拆除PE管</t>
  </si>
  <si>
    <t>771.600</t>
  </si>
  <si>
    <t>4506</t>
  </si>
  <si>
    <t>206-18-4</t>
  </si>
  <si>
    <t>拆除雨水口、检查井</t>
  </si>
  <si>
    <t>128.000</t>
  </si>
  <si>
    <t>6337</t>
  </si>
  <si>
    <t>206-18-5</t>
  </si>
  <si>
    <t>拆除钢筋混凝土箱涵</t>
  </si>
  <si>
    <t>3000.740</t>
  </si>
  <si>
    <t>517838</t>
  </si>
  <si>
    <t>清单  第 200 章合计   人民币</t>
  </si>
  <si>
    <t>第 6 页</t>
  </si>
  <si>
    <t>工程量清单　第300章  路面</t>
  </si>
  <si>
    <t>301-1</t>
  </si>
  <si>
    <t>细粒式沥青混凝土</t>
  </si>
  <si>
    <t>301-1-1</t>
  </si>
  <si>
    <t>4cm厚细粒式改性沥青混凝土（AC-13C）</t>
  </si>
  <si>
    <t>80913.000</t>
  </si>
  <si>
    <t>5967334</t>
  </si>
  <si>
    <t>301-2</t>
  </si>
  <si>
    <t>黏层</t>
  </si>
  <si>
    <t>301-2-1</t>
  </si>
  <si>
    <t>乳化沥青粘层（PC-3）</t>
  </si>
  <si>
    <t>153735</t>
  </si>
  <si>
    <t>301-3</t>
  </si>
  <si>
    <t>中粒式沥青混凝土</t>
  </si>
  <si>
    <t>301-3-1</t>
  </si>
  <si>
    <t>6cm厚中粒式改性沥青混凝土（AC-20C）</t>
  </si>
  <si>
    <t>8781488</t>
  </si>
  <si>
    <t>301-4</t>
  </si>
  <si>
    <t>封层</t>
  </si>
  <si>
    <t>301-4-1</t>
  </si>
  <si>
    <t>稀浆封层（ES-2）</t>
  </si>
  <si>
    <t>726599</t>
  </si>
  <si>
    <t>301-5</t>
  </si>
  <si>
    <t>透层</t>
  </si>
  <si>
    <t>301-5-1</t>
  </si>
  <si>
    <t>沥青透层</t>
  </si>
  <si>
    <t>339025</t>
  </si>
  <si>
    <t>301-6</t>
  </si>
  <si>
    <t>水泥稳定土底基层、基层</t>
  </si>
  <si>
    <t>301-6-1</t>
  </si>
  <si>
    <t>22cm厚6%水泥稳定碎石基层</t>
  </si>
  <si>
    <t>4689717</t>
  </si>
  <si>
    <t>301-7</t>
  </si>
  <si>
    <t>301-7-1</t>
  </si>
  <si>
    <t>20cm厚5%水泥稳定碎石基层</t>
  </si>
  <si>
    <t>91013.000</t>
  </si>
  <si>
    <t>4668967</t>
  </si>
  <si>
    <t>301-8</t>
  </si>
  <si>
    <t>级配碎石基层</t>
  </si>
  <si>
    <t>301-8-1</t>
  </si>
  <si>
    <t>20cm厚级配碎石</t>
  </si>
  <si>
    <t>94548.000</t>
  </si>
  <si>
    <t>2837385</t>
  </si>
  <si>
    <t>301-9</t>
  </si>
  <si>
    <t>301-9-1</t>
  </si>
  <si>
    <t>10cm厚混凝土 C15</t>
  </si>
  <si>
    <t>354.000</t>
  </si>
  <si>
    <t>208793</t>
  </si>
  <si>
    <t>301-10</t>
  </si>
  <si>
    <t>土方回填</t>
  </si>
  <si>
    <t>301-10-1</t>
  </si>
  <si>
    <t>填土方</t>
  </si>
  <si>
    <t>1308.000</t>
  </si>
  <si>
    <t>67964</t>
  </si>
  <si>
    <t>301-11</t>
  </si>
  <si>
    <t>301-11-1</t>
  </si>
  <si>
    <t>20cm厚混凝土 C25</t>
  </si>
  <si>
    <t>1662.000</t>
  </si>
  <si>
    <t>1028479</t>
  </si>
  <si>
    <t>301-12</t>
  </si>
  <si>
    <t>沥青混凝土路面</t>
  </si>
  <si>
    <t>301-12-1</t>
  </si>
  <si>
    <t>4cm厚彩色透水沥青混凝土（PAC-13）</t>
  </si>
  <si>
    <t>12288.000</t>
  </si>
  <si>
    <t>1222164</t>
  </si>
  <si>
    <t>301-13</t>
  </si>
  <si>
    <t>水泥混凝土面板</t>
  </si>
  <si>
    <t>301-13-1</t>
  </si>
  <si>
    <t>20cm厚透水水泥混凝土 C20</t>
  </si>
  <si>
    <t>18517.000</t>
  </si>
  <si>
    <t>4499631</t>
  </si>
  <si>
    <t>301-14</t>
  </si>
  <si>
    <t>级配碎石</t>
  </si>
  <si>
    <t>301-14-1</t>
  </si>
  <si>
    <t>15cm厚级配碎石</t>
  </si>
  <si>
    <t>416818</t>
  </si>
  <si>
    <t>301-15</t>
  </si>
  <si>
    <t>盲道砖</t>
  </si>
  <si>
    <t>301-15-1</t>
  </si>
  <si>
    <t>花岗岩盲道砖 30×30×6cm</t>
  </si>
  <si>
    <t>3030.000</t>
  </si>
  <si>
    <t>600152</t>
  </si>
  <si>
    <t>301-16</t>
  </si>
  <si>
    <t>路缘石</t>
  </si>
  <si>
    <t>301-16-1</t>
  </si>
  <si>
    <t>花岗岩立缘石 50×15×35cm</t>
  </si>
  <si>
    <t>20200.000</t>
  </si>
  <si>
    <t>3671956</t>
  </si>
  <si>
    <t>301-16-2</t>
  </si>
  <si>
    <t>花岗岩平缘石 50×10×20cm</t>
  </si>
  <si>
    <t>23567.000</t>
  </si>
  <si>
    <t>1632015</t>
  </si>
  <si>
    <t>301-16-4</t>
  </si>
  <si>
    <t>C15混凝土基座</t>
  </si>
  <si>
    <t>1502.000</t>
  </si>
  <si>
    <t>885895</t>
  </si>
  <si>
    <t>301-17</t>
  </si>
  <si>
    <t>其他工程</t>
  </si>
  <si>
    <t>301-17-1</t>
  </si>
  <si>
    <t>检查井改迁（暂估价，结算需按实调整）</t>
  </si>
  <si>
    <t>16000</t>
  </si>
  <si>
    <t>301-17-2</t>
  </si>
  <si>
    <t>通信井装饰盖板（暂估价，结算需按实调整）</t>
  </si>
  <si>
    <t>106.000</t>
  </si>
  <si>
    <t>212000</t>
  </si>
  <si>
    <t>301-17-3</t>
  </si>
  <si>
    <t>电力井装饰盖板（暂估价，结算需按实调整）</t>
  </si>
  <si>
    <t>103.000</t>
  </si>
  <si>
    <t>206000</t>
  </si>
  <si>
    <t>302-1</t>
  </si>
  <si>
    <t>302-1-1</t>
  </si>
  <si>
    <t>24210.000</t>
  </si>
  <si>
    <t>1784519</t>
  </si>
  <si>
    <t>302-2</t>
  </si>
  <si>
    <t>302-2-1</t>
  </si>
  <si>
    <t>45999</t>
  </si>
  <si>
    <t>302-3</t>
  </si>
  <si>
    <t>302-3-1</t>
  </si>
  <si>
    <t>2628238</t>
  </si>
  <si>
    <t>302-4</t>
  </si>
  <si>
    <t>302-4-1</t>
  </si>
  <si>
    <t>25cm厚速凝混凝土基层 C35</t>
  </si>
  <si>
    <t>17490.000</t>
  </si>
  <si>
    <t>2840201</t>
  </si>
  <si>
    <t>第 7 页</t>
  </si>
  <si>
    <t>302-5</t>
  </si>
  <si>
    <t>302-5-1</t>
  </si>
  <si>
    <t>2cm厚中粒式改性沥青混凝土（AC-20C）</t>
  </si>
  <si>
    <t>875434</t>
  </si>
  <si>
    <t>302-6</t>
  </si>
  <si>
    <t>302-6-1</t>
  </si>
  <si>
    <t>302-7</t>
  </si>
  <si>
    <t>格栅</t>
  </si>
  <si>
    <t>302-7-1</t>
  </si>
  <si>
    <t>玻纤土工格栅</t>
  </si>
  <si>
    <t>372834</t>
  </si>
  <si>
    <t>302-8</t>
  </si>
  <si>
    <t>灌缝</t>
  </si>
  <si>
    <t>302-8-1</t>
  </si>
  <si>
    <t>乳化沥青灌缝</t>
  </si>
  <si>
    <t>960.000</t>
  </si>
  <si>
    <t>2832</t>
  </si>
  <si>
    <t>302-9</t>
  </si>
  <si>
    <t>旧路面处理</t>
  </si>
  <si>
    <t>302-9-1</t>
  </si>
  <si>
    <t>现状水泥路面铣刨（1cm）</t>
  </si>
  <si>
    <t>6720.000</t>
  </si>
  <si>
    <t>184531</t>
  </si>
  <si>
    <t>302-10</t>
  </si>
  <si>
    <t>混凝土路面钢筋</t>
  </si>
  <si>
    <t>302-10-1</t>
  </si>
  <si>
    <t>拉杆及传力杆</t>
  </si>
  <si>
    <t>7.745</t>
  </si>
  <si>
    <t>52251</t>
  </si>
  <si>
    <t>302-10-2</t>
  </si>
  <si>
    <t>路面钢筋</t>
  </si>
  <si>
    <t>4.235</t>
  </si>
  <si>
    <t>24658</t>
  </si>
  <si>
    <t>302-11</t>
  </si>
  <si>
    <t>路肩</t>
  </si>
  <si>
    <t>302-11-1</t>
  </si>
  <si>
    <t>肩培土</t>
  </si>
  <si>
    <t>1120.000</t>
  </si>
  <si>
    <t>51856</t>
  </si>
  <si>
    <t>302-12</t>
  </si>
  <si>
    <t>302-12-1</t>
  </si>
  <si>
    <t>1029.000</t>
  </si>
  <si>
    <t>636766</t>
  </si>
  <si>
    <t>302-13</t>
  </si>
  <si>
    <t>302-13-1</t>
  </si>
  <si>
    <t>光面花岗岩平缘石 50×10×20cm</t>
  </si>
  <si>
    <t>5144.000</t>
  </si>
  <si>
    <t>356222</t>
  </si>
  <si>
    <t>302-13-3</t>
  </si>
  <si>
    <t>164.610</t>
  </si>
  <si>
    <t>97085</t>
  </si>
  <si>
    <t>302-14</t>
  </si>
  <si>
    <t>302-14-1</t>
  </si>
  <si>
    <t>雨水篦改迁（暂估价，结算按实调整）</t>
  </si>
  <si>
    <t>28000</t>
  </si>
  <si>
    <t>302-14-2</t>
  </si>
  <si>
    <t>电力检查井调平（暂估价，结算按实调整）</t>
  </si>
  <si>
    <t>46.000</t>
  </si>
  <si>
    <t>92000</t>
  </si>
  <si>
    <t>清单  第 300 章合计   人民币</t>
  </si>
  <si>
    <t>第 8 页</t>
  </si>
  <si>
    <t>工程量清单　第400章  桥梁、涵洞工程</t>
  </si>
  <si>
    <t>401-1</t>
  </si>
  <si>
    <t>洞身</t>
  </si>
  <si>
    <t>401-1-1</t>
  </si>
  <si>
    <t>圆管涵 1-Ф1.0m</t>
  </si>
  <si>
    <t>191657</t>
  </si>
  <si>
    <t>401-1-2</t>
  </si>
  <si>
    <t>回填砂砾</t>
  </si>
  <si>
    <t>165.000</t>
  </si>
  <si>
    <t>21075</t>
  </si>
  <si>
    <t>401-1-3</t>
  </si>
  <si>
    <t>沥青麻絮</t>
  </si>
  <si>
    <t>1190</t>
  </si>
  <si>
    <t>401-1-4</t>
  </si>
  <si>
    <t>帽石混凝土 C30</t>
  </si>
  <si>
    <t>1.600</t>
  </si>
  <si>
    <t>1291</t>
  </si>
  <si>
    <t>401-2</t>
  </si>
  <si>
    <t>洞口</t>
  </si>
  <si>
    <t>401-2-1</t>
  </si>
  <si>
    <t>洞口混凝土 C30</t>
  </si>
  <si>
    <t>55.700</t>
  </si>
  <si>
    <t>56789</t>
  </si>
  <si>
    <t>401-2-2</t>
  </si>
  <si>
    <t>洞口混凝土基础 C30</t>
  </si>
  <si>
    <t>25.650</t>
  </si>
  <si>
    <t>20503</t>
  </si>
  <si>
    <t>401-2-3</t>
  </si>
  <si>
    <t>715</t>
  </si>
  <si>
    <t>401-2-4</t>
  </si>
  <si>
    <t>防腐沥青</t>
  </si>
  <si>
    <t>88.500</t>
  </si>
  <si>
    <t>2638</t>
  </si>
  <si>
    <t>401-3</t>
  </si>
  <si>
    <t>涵顶路面加固</t>
  </si>
  <si>
    <t>401-3-1</t>
  </si>
  <si>
    <t>混凝土路面 C30</t>
  </si>
  <si>
    <t>152.100</t>
  </si>
  <si>
    <t>104695</t>
  </si>
  <si>
    <t>401-3-2</t>
  </si>
  <si>
    <t>10.138</t>
  </si>
  <si>
    <t>59026</t>
  </si>
  <si>
    <t>401-4</t>
  </si>
  <si>
    <t>401-4-1</t>
  </si>
  <si>
    <t>圆管涵 1-Ф1.5m</t>
  </si>
  <si>
    <t>32.000</t>
  </si>
  <si>
    <t>63952</t>
  </si>
  <si>
    <t>401-4-2</t>
  </si>
  <si>
    <t>44.800</t>
  </si>
  <si>
    <t>5749</t>
  </si>
  <si>
    <t>401-4-3</t>
  </si>
  <si>
    <t>21.350</t>
  </si>
  <si>
    <t>423</t>
  </si>
  <si>
    <t>401-4-4</t>
  </si>
  <si>
    <t>0.420</t>
  </si>
  <si>
    <t>339</t>
  </si>
  <si>
    <t>401-5</t>
  </si>
  <si>
    <t>401-5-1</t>
  </si>
  <si>
    <t>13.400</t>
  </si>
  <si>
    <t>11024</t>
  </si>
  <si>
    <t>401-5-2</t>
  </si>
  <si>
    <t>2.880</t>
  </si>
  <si>
    <t>2301</t>
  </si>
  <si>
    <t>401-6</t>
  </si>
  <si>
    <t>401-6-1</t>
  </si>
  <si>
    <t>37.600</t>
  </si>
  <si>
    <t>25864</t>
  </si>
  <si>
    <t>401-6-2</t>
  </si>
  <si>
    <t>2.507</t>
  </si>
  <si>
    <t>14596</t>
  </si>
  <si>
    <t>402-1</t>
  </si>
  <si>
    <t>盖板</t>
  </si>
  <si>
    <t>402-1-1</t>
  </si>
  <si>
    <t>盖板混凝土 C40</t>
  </si>
  <si>
    <t>26.400</t>
  </si>
  <si>
    <t>24879</t>
  </si>
  <si>
    <t>402-1-2</t>
  </si>
  <si>
    <t>盖板钢筋 HRB400</t>
  </si>
  <si>
    <t>4.985</t>
  </si>
  <si>
    <t>28463</t>
  </si>
  <si>
    <t>402-2</t>
  </si>
  <si>
    <t>台身</t>
  </si>
  <si>
    <t>402-2-1</t>
  </si>
  <si>
    <t>台身混凝土 C35</t>
  </si>
  <si>
    <t>32.300</t>
  </si>
  <si>
    <t>29341</t>
  </si>
  <si>
    <t>402-3</t>
  </si>
  <si>
    <t>基础</t>
  </si>
  <si>
    <t>402-3-1</t>
  </si>
  <si>
    <t>基础混凝土 C30</t>
  </si>
  <si>
    <t>17.820</t>
  </si>
  <si>
    <t>13142</t>
  </si>
  <si>
    <t>402-3-2</t>
  </si>
  <si>
    <t>垫层混凝土 C15</t>
  </si>
  <si>
    <t>6.600</t>
  </si>
  <si>
    <t>3892</t>
  </si>
  <si>
    <t>402-4</t>
  </si>
  <si>
    <t>开挖回填</t>
  </si>
  <si>
    <t>402-4-1</t>
  </si>
  <si>
    <t>土方开挖、弃运</t>
  </si>
  <si>
    <t>231.600</t>
  </si>
  <si>
    <t>10364</t>
  </si>
  <si>
    <t>402-4-2</t>
  </si>
  <si>
    <t>回填细砂</t>
  </si>
  <si>
    <t>25.100</t>
  </si>
  <si>
    <t>7086</t>
  </si>
  <si>
    <t>402-4-3</t>
  </si>
  <si>
    <t>127.500</t>
  </si>
  <si>
    <t>24054</t>
  </si>
  <si>
    <t>402-4-4</t>
  </si>
  <si>
    <t>PE保护板 1000x1200</t>
  </si>
  <si>
    <t>31.000</t>
  </si>
  <si>
    <t>517</t>
  </si>
  <si>
    <t>402-5</t>
  </si>
  <si>
    <t>402-5-1</t>
  </si>
  <si>
    <t>30.000</t>
  </si>
  <si>
    <t>28275</t>
  </si>
  <si>
    <t>402-5-2</t>
  </si>
  <si>
    <t>5.452</t>
  </si>
  <si>
    <t>31128</t>
  </si>
  <si>
    <t>402-6</t>
  </si>
  <si>
    <t>402-6-1</t>
  </si>
  <si>
    <t>29.400</t>
  </si>
  <si>
    <t>26704</t>
  </si>
  <si>
    <t>402-7</t>
  </si>
  <si>
    <t>402-7-1</t>
  </si>
  <si>
    <t>16.200</t>
  </si>
  <si>
    <t>11947</t>
  </si>
  <si>
    <t>402-7-2</t>
  </si>
  <si>
    <t>3537</t>
  </si>
  <si>
    <t>402-8</t>
  </si>
  <si>
    <t>第 9 页</t>
  </si>
  <si>
    <t>402-8-1</t>
  </si>
  <si>
    <t>363.000</t>
  </si>
  <si>
    <t>16222</t>
  </si>
  <si>
    <t>402-8-2</t>
  </si>
  <si>
    <t>104.800</t>
  </si>
  <si>
    <t>29583</t>
  </si>
  <si>
    <t>402-8-3</t>
  </si>
  <si>
    <t>227.400</t>
  </si>
  <si>
    <t>42901</t>
  </si>
  <si>
    <t>402-8-4</t>
  </si>
  <si>
    <t>403-1</t>
  </si>
  <si>
    <t>箱体</t>
  </si>
  <si>
    <t>403-1-1</t>
  </si>
  <si>
    <t>箱体混凝土 C40 P6</t>
  </si>
  <si>
    <t>1265.000</t>
  </si>
  <si>
    <t>1360381</t>
  </si>
  <si>
    <t>403-1-2</t>
  </si>
  <si>
    <t>箱体钢筋 HRB400</t>
  </si>
  <si>
    <t>216.064</t>
  </si>
  <si>
    <t>1524476</t>
  </si>
  <si>
    <t>403-1-3</t>
  </si>
  <si>
    <t>PE6橡胶止水带</t>
  </si>
  <si>
    <t>224.000</t>
  </si>
  <si>
    <t>15989</t>
  </si>
  <si>
    <t>403-1-4</t>
  </si>
  <si>
    <t>3148.920</t>
  </si>
  <si>
    <t>140725</t>
  </si>
  <si>
    <t>403-2</t>
  </si>
  <si>
    <t>403-2-1</t>
  </si>
  <si>
    <t>基础混凝土 C25</t>
  </si>
  <si>
    <t>80566</t>
  </si>
  <si>
    <t>403-2-2</t>
  </si>
  <si>
    <t>换填碎石</t>
  </si>
  <si>
    <t>404.000</t>
  </si>
  <si>
    <t>60624</t>
  </si>
  <si>
    <t>403-4</t>
  </si>
  <si>
    <t>临时排水</t>
  </si>
  <si>
    <t>403-4-1</t>
  </si>
  <si>
    <t>钢筋砼管 D1500</t>
  </si>
  <si>
    <t>120.000</t>
  </si>
  <si>
    <t>105157</t>
  </si>
  <si>
    <t>403-5</t>
  </si>
  <si>
    <t>403-5-1</t>
  </si>
  <si>
    <t>180.800</t>
  </si>
  <si>
    <t>194432</t>
  </si>
  <si>
    <t>403-5-2</t>
  </si>
  <si>
    <t>30.312</t>
  </si>
  <si>
    <t>213872</t>
  </si>
  <si>
    <t>403-5-3</t>
  </si>
  <si>
    <t>38.400</t>
  </si>
  <si>
    <t>2741</t>
  </si>
  <si>
    <t>403-5-4</t>
  </si>
  <si>
    <t>343.710</t>
  </si>
  <si>
    <t>15367</t>
  </si>
  <si>
    <t>403-6</t>
  </si>
  <si>
    <t>403-6-1</t>
  </si>
  <si>
    <t>21.000</t>
  </si>
  <si>
    <t>15243</t>
  </si>
  <si>
    <t>403-6-2</t>
  </si>
  <si>
    <t>69.000</t>
  </si>
  <si>
    <t>10355</t>
  </si>
  <si>
    <t>403-7</t>
  </si>
  <si>
    <t>搭板</t>
  </si>
  <si>
    <t>403-7-1</t>
  </si>
  <si>
    <t>搭板混凝土 C30</t>
  </si>
  <si>
    <t>12.800</t>
  </si>
  <si>
    <t>10780</t>
  </si>
  <si>
    <t>403-7-2</t>
  </si>
  <si>
    <t>12.600</t>
  </si>
  <si>
    <t>1951</t>
  </si>
  <si>
    <t>403-7-3</t>
  </si>
  <si>
    <t>搭板钢筋 HRB400</t>
  </si>
  <si>
    <t>2.946</t>
  </si>
  <si>
    <t>18191</t>
  </si>
  <si>
    <t>403-8</t>
  </si>
  <si>
    <t>403-8-1</t>
  </si>
  <si>
    <t>26289</t>
  </si>
  <si>
    <t>403-9</t>
  </si>
  <si>
    <t>403-9-1</t>
  </si>
  <si>
    <t>94.800</t>
  </si>
  <si>
    <t>101949</t>
  </si>
  <si>
    <t>403-9-2</t>
  </si>
  <si>
    <t>12.009</t>
  </si>
  <si>
    <t>84731</t>
  </si>
  <si>
    <t>403-9-3</t>
  </si>
  <si>
    <t>1885</t>
  </si>
  <si>
    <t>403-9-4</t>
  </si>
  <si>
    <t>221.100</t>
  </si>
  <si>
    <t>9881</t>
  </si>
  <si>
    <t>403-10</t>
  </si>
  <si>
    <t>403-10-1</t>
  </si>
  <si>
    <t>13.100</t>
  </si>
  <si>
    <t>9509</t>
  </si>
  <si>
    <t>403-10-2</t>
  </si>
  <si>
    <t>7502</t>
  </si>
  <si>
    <t>403-11</t>
  </si>
  <si>
    <t>403-11-1</t>
  </si>
  <si>
    <t>319.500</t>
  </si>
  <si>
    <t>343590</t>
  </si>
  <si>
    <t>403-11-2</t>
  </si>
  <si>
    <t>46.711</t>
  </si>
  <si>
    <t>329577</t>
  </si>
  <si>
    <t>403-11-3</t>
  </si>
  <si>
    <t>72.400</t>
  </si>
  <si>
    <t>5170</t>
  </si>
  <si>
    <t>403-11-4</t>
  </si>
  <si>
    <t>791.850</t>
  </si>
  <si>
    <t>35396</t>
  </si>
  <si>
    <t>403-12</t>
  </si>
  <si>
    <t>403-12-1</t>
  </si>
  <si>
    <t>33.800</t>
  </si>
  <si>
    <t>24534</t>
  </si>
  <si>
    <t>403-12-2</t>
  </si>
  <si>
    <t>108.600</t>
  </si>
  <si>
    <t>16355</t>
  </si>
  <si>
    <t>403-13</t>
  </si>
  <si>
    <t>403-13-1</t>
  </si>
  <si>
    <t>钢筋混凝土管 D1500</t>
  </si>
  <si>
    <t>第 10 页</t>
  </si>
  <si>
    <t>清单  第 400 章合计   人民币</t>
  </si>
  <si>
    <t>第 11 页</t>
  </si>
  <si>
    <t>工程量清单　第600章  交通安全设施</t>
  </si>
  <si>
    <t>601-1</t>
  </si>
  <si>
    <t>土方开挖及弃运</t>
  </si>
  <si>
    <t>601-1-1</t>
  </si>
  <si>
    <t>121.000</t>
  </si>
  <si>
    <t>2768</t>
  </si>
  <si>
    <t>601-2</t>
  </si>
  <si>
    <t>借土方填筑</t>
  </si>
  <si>
    <t>601-2-1</t>
  </si>
  <si>
    <t>借土填方</t>
  </si>
  <si>
    <t>2448.000</t>
  </si>
  <si>
    <t>84334</t>
  </si>
  <si>
    <t>601-3</t>
  </si>
  <si>
    <t>601-3-1</t>
  </si>
  <si>
    <t>18cm厚4%水泥稳定碎石基层</t>
  </si>
  <si>
    <t>4079.000</t>
  </si>
  <si>
    <t>183473</t>
  </si>
  <si>
    <t>601-4</t>
  </si>
  <si>
    <t>普通水泥混凝土面板</t>
  </si>
  <si>
    <t>601-4-1</t>
  </si>
  <si>
    <t>22cm厚水泥混凝土路面 C35</t>
  </si>
  <si>
    <t>3928.000</t>
  </si>
  <si>
    <t>546620</t>
  </si>
  <si>
    <t>601-5</t>
  </si>
  <si>
    <t>排水管</t>
  </si>
  <si>
    <t>601-5-1</t>
  </si>
  <si>
    <t>I级钢筋混凝土管 D500</t>
  </si>
  <si>
    <t>141.000</t>
  </si>
  <si>
    <t>22284</t>
  </si>
  <si>
    <t>601-6</t>
  </si>
  <si>
    <t>陶瓷透水砖</t>
  </si>
  <si>
    <t>601-6-1</t>
  </si>
  <si>
    <t>6cm陶瓷透水砖 60*30cm</t>
  </si>
  <si>
    <t>1401.000</t>
  </si>
  <si>
    <t>124941</t>
  </si>
  <si>
    <t>601-6-2</t>
  </si>
  <si>
    <t>15cm厚透水混凝土C20</t>
  </si>
  <si>
    <t>259745</t>
  </si>
  <si>
    <t>601-6-3</t>
  </si>
  <si>
    <t>31508</t>
  </si>
  <si>
    <t>601-7</t>
  </si>
  <si>
    <t>分隔柱</t>
  </si>
  <si>
    <t>601-7-1</t>
  </si>
  <si>
    <t>根</t>
  </si>
  <si>
    <t>554.000</t>
  </si>
  <si>
    <t>400199</t>
  </si>
  <si>
    <t>602-1</t>
  </si>
  <si>
    <t>602-1-1</t>
  </si>
  <si>
    <t>27581.000</t>
  </si>
  <si>
    <t>2033271</t>
  </si>
  <si>
    <t>602-2</t>
  </si>
  <si>
    <t>602-2-1</t>
  </si>
  <si>
    <t>52404</t>
  </si>
  <si>
    <t>602-3</t>
  </si>
  <si>
    <t>602-3-1</t>
  </si>
  <si>
    <t>2993642</t>
  </si>
  <si>
    <t>602-4</t>
  </si>
  <si>
    <t>602-4-1</t>
  </si>
  <si>
    <t>247677</t>
  </si>
  <si>
    <t>602-5</t>
  </si>
  <si>
    <t>602-5-1</t>
  </si>
  <si>
    <t>115564</t>
  </si>
  <si>
    <t>602-6</t>
  </si>
  <si>
    <t>602-6-1</t>
  </si>
  <si>
    <t>1598595</t>
  </si>
  <si>
    <t>602-6-2</t>
  </si>
  <si>
    <t>31442.000</t>
  </si>
  <si>
    <t>1608573</t>
  </si>
  <si>
    <t>602-7</t>
  </si>
  <si>
    <t>602-7-1</t>
  </si>
  <si>
    <t>33097.000</t>
  </si>
  <si>
    <t>993241</t>
  </si>
  <si>
    <t>602-8</t>
  </si>
  <si>
    <t>602-8-1</t>
  </si>
  <si>
    <t>2946.000</t>
  </si>
  <si>
    <t>293127</t>
  </si>
  <si>
    <t>602-9</t>
  </si>
  <si>
    <t>602-9-1</t>
  </si>
  <si>
    <t>20cm厚透水水混凝土路面 C20</t>
  </si>
  <si>
    <t>3516.000</t>
  </si>
  <si>
    <t>854388</t>
  </si>
  <si>
    <t>602-10</t>
  </si>
  <si>
    <t>602-10-1</t>
  </si>
  <si>
    <t>79075</t>
  </si>
  <si>
    <t>602-11</t>
  </si>
  <si>
    <t>602-11-1</t>
  </si>
  <si>
    <t>570.000</t>
  </si>
  <si>
    <t>112900</t>
  </si>
  <si>
    <t>602-12</t>
  </si>
  <si>
    <t>602-12-1</t>
  </si>
  <si>
    <t>2546.260</t>
  </si>
  <si>
    <t>462859</t>
  </si>
  <si>
    <t>602-12-2</t>
  </si>
  <si>
    <t>2166.340</t>
  </si>
  <si>
    <t>150019</t>
  </si>
  <si>
    <t>602-12-4</t>
  </si>
  <si>
    <t>混凝土基座 C15</t>
  </si>
  <si>
    <t>163.530</t>
  </si>
  <si>
    <t>96452</t>
  </si>
  <si>
    <t>602-13</t>
  </si>
  <si>
    <t>602-13-1</t>
  </si>
  <si>
    <t>3280.000</t>
  </si>
  <si>
    <t>247017</t>
  </si>
  <si>
    <t>602-13-2</t>
  </si>
  <si>
    <t>608112</t>
  </si>
  <si>
    <t>第 12 页</t>
  </si>
  <si>
    <t>602-13-3</t>
  </si>
  <si>
    <t>73833</t>
  </si>
  <si>
    <t>602-14</t>
  </si>
  <si>
    <t>602-14-1</t>
  </si>
  <si>
    <t>336.000</t>
  </si>
  <si>
    <t>242720</t>
  </si>
  <si>
    <t>602-15</t>
  </si>
  <si>
    <t>602-15-1</t>
  </si>
  <si>
    <t>混凝土岛头 C30</t>
  </si>
  <si>
    <t>145.190</t>
  </si>
  <si>
    <t>211243</t>
  </si>
  <si>
    <t>602-15-2</t>
  </si>
  <si>
    <t>岛头钢筋</t>
  </si>
  <si>
    <t>10.760</t>
  </si>
  <si>
    <t>81286</t>
  </si>
  <si>
    <t>602-15-3</t>
  </si>
  <si>
    <t>Q235B钢板+IV类（超强级）反光膜</t>
  </si>
  <si>
    <t>179.350</t>
  </si>
  <si>
    <t>1132</t>
  </si>
  <si>
    <t>602-16</t>
  </si>
  <si>
    <t>602-16-1</t>
  </si>
  <si>
    <t>光面花岗岩立缘石 50×15×35cm</t>
  </si>
  <si>
    <t>2256.950</t>
  </si>
  <si>
    <t>410268</t>
  </si>
  <si>
    <t>602-16-3</t>
  </si>
  <si>
    <t>187.330</t>
  </si>
  <si>
    <t>110489</t>
  </si>
  <si>
    <t>602-17</t>
  </si>
  <si>
    <t>602-17-1</t>
  </si>
  <si>
    <t>混凝土硬化 C25</t>
  </si>
  <si>
    <t>137.870</t>
  </si>
  <si>
    <t>84758</t>
  </si>
  <si>
    <t>602-18</t>
  </si>
  <si>
    <t>602-18-1</t>
  </si>
  <si>
    <t>496.050</t>
  </si>
  <si>
    <t>11345</t>
  </si>
  <si>
    <t>602-19</t>
  </si>
  <si>
    <t>602-19-1</t>
  </si>
  <si>
    <t>回填绿化土</t>
  </si>
  <si>
    <t>1338.330</t>
  </si>
  <si>
    <t>151084</t>
  </si>
  <si>
    <t>602-20</t>
  </si>
  <si>
    <t>装饰盖板</t>
  </si>
  <si>
    <t>602-20-1</t>
  </si>
  <si>
    <t>通信井装饰盖板（暂估）</t>
  </si>
  <si>
    <t>60000</t>
  </si>
  <si>
    <t>602-20-2</t>
  </si>
  <si>
    <t>电力井装饰盖板（暂估）</t>
  </si>
  <si>
    <t>34.000</t>
  </si>
  <si>
    <t>68000</t>
  </si>
  <si>
    <t>602-20-3</t>
  </si>
  <si>
    <t>电子警察接线井装饰盖板（暂估）</t>
  </si>
  <si>
    <t>135.000</t>
  </si>
  <si>
    <t>270000</t>
  </si>
  <si>
    <t>清单  第 600 章合计   人民币</t>
  </si>
  <si>
    <t>第 13 页</t>
  </si>
  <si>
    <t>工程量清单　第700章  绿化及环境保护设施</t>
  </si>
  <si>
    <t>701-1</t>
  </si>
  <si>
    <t>钢管护栏</t>
  </si>
  <si>
    <t>701-1-1</t>
  </si>
  <si>
    <t>甲型护栏</t>
  </si>
  <si>
    <t>1372.000</t>
  </si>
  <si>
    <t>429559</t>
  </si>
  <si>
    <t>701-2</t>
  </si>
  <si>
    <t>波形梁钢护栏</t>
  </si>
  <si>
    <t>701-2-1</t>
  </si>
  <si>
    <t>Gr-SB-2C(埋入式）</t>
  </si>
  <si>
    <t>53.000</t>
  </si>
  <si>
    <t>29360</t>
  </si>
  <si>
    <t>701-2-2</t>
  </si>
  <si>
    <t>Grd-Am-2B2</t>
  </si>
  <si>
    <t>5419.000</t>
  </si>
  <si>
    <t>1919735</t>
  </si>
  <si>
    <t>701-2-3</t>
  </si>
  <si>
    <t>防撞端头</t>
  </si>
  <si>
    <t>24.000</t>
  </si>
  <si>
    <t>75661</t>
  </si>
  <si>
    <t>701-3</t>
  </si>
  <si>
    <t>单柱式铝合金标志牌</t>
  </si>
  <si>
    <t>701-3-1</t>
  </si>
  <si>
    <t>三角形△900×900×2</t>
  </si>
  <si>
    <t>处</t>
  </si>
  <si>
    <t>23.000</t>
  </si>
  <si>
    <t>29987</t>
  </si>
  <si>
    <t>701-3-2</t>
  </si>
  <si>
    <t>三角形△1100×1100×2</t>
  </si>
  <si>
    <t>16.000</t>
  </si>
  <si>
    <t>23775</t>
  </si>
  <si>
    <t>701-3-3</t>
  </si>
  <si>
    <t>正方形□800×800×2</t>
  </si>
  <si>
    <t>54.000</t>
  </si>
  <si>
    <t>89706</t>
  </si>
  <si>
    <t>701-3-4</t>
  </si>
  <si>
    <t>矩形1000×1200×2</t>
  </si>
  <si>
    <t>2183</t>
  </si>
  <si>
    <t>701-3-5</t>
  </si>
  <si>
    <t>圆形○800×2</t>
  </si>
  <si>
    <t>7285</t>
  </si>
  <si>
    <t>701-3-6</t>
  </si>
  <si>
    <t>圆形○1000×2</t>
  </si>
  <si>
    <t>15581</t>
  </si>
  <si>
    <t>701-3-7</t>
  </si>
  <si>
    <t>八边形（边长400）×2</t>
  </si>
  <si>
    <t>37.000</t>
  </si>
  <si>
    <t>47929</t>
  </si>
  <si>
    <t>701-3-8</t>
  </si>
  <si>
    <t>矩形900×705×2</t>
  </si>
  <si>
    <t>2148</t>
  </si>
  <si>
    <t>701-3-9</t>
  </si>
  <si>
    <t>矩形1200×800×2</t>
  </si>
  <si>
    <t>13.000</t>
  </si>
  <si>
    <t>32374</t>
  </si>
  <si>
    <t>701-3-10</t>
  </si>
  <si>
    <t>圆形（○800×2）×2</t>
  </si>
  <si>
    <t>20206</t>
  </si>
  <si>
    <t>701-3-11</t>
  </si>
  <si>
    <t>圆形○1000×2+矩形1200×800×2</t>
  </si>
  <si>
    <t>4161</t>
  </si>
  <si>
    <t>701-4</t>
  </si>
  <si>
    <t>附着式铝合金标志牌</t>
  </si>
  <si>
    <t>701-4-1</t>
  </si>
  <si>
    <t>圆形○800×2（无基础及立杆）</t>
  </si>
  <si>
    <t>3440</t>
  </si>
  <si>
    <t>701-4-2</t>
  </si>
  <si>
    <t>圆形○1000×2（无基础及立杆）</t>
  </si>
  <si>
    <t>701-5</t>
  </si>
  <si>
    <t>单悬臂式铝合金标志牌</t>
  </si>
  <si>
    <t>701-5-1</t>
  </si>
  <si>
    <t>单悬臂式 4000×2400×3</t>
  </si>
  <si>
    <t>17.000</t>
  </si>
  <si>
    <t>441968</t>
  </si>
  <si>
    <t>701-5-2</t>
  </si>
  <si>
    <t>单悬臂式 3500×3500×3</t>
  </si>
  <si>
    <t>4.000</t>
  </si>
  <si>
    <t>124710</t>
  </si>
  <si>
    <t>701-6</t>
  </si>
  <si>
    <t>拆除单柱式标志牌</t>
  </si>
  <si>
    <t>701-6-1</t>
  </si>
  <si>
    <t>三角形,A=70</t>
  </si>
  <si>
    <t>763</t>
  </si>
  <si>
    <t>701-6-2</t>
  </si>
  <si>
    <t>圆形,D=80</t>
  </si>
  <si>
    <t>327</t>
  </si>
  <si>
    <t>701-6-3</t>
  </si>
  <si>
    <t>三角形,A=70+矩形35*65</t>
  </si>
  <si>
    <t>545</t>
  </si>
  <si>
    <t>701-6-4</t>
  </si>
  <si>
    <t>三角形,A=70*2</t>
  </si>
  <si>
    <t>218</t>
  </si>
  <si>
    <t>701-6-5</t>
  </si>
  <si>
    <t>矩形,400*350</t>
  </si>
  <si>
    <t>701-7</t>
  </si>
  <si>
    <t>示警桩（墩）</t>
  </si>
  <si>
    <t>701-7-1</t>
  </si>
  <si>
    <t>道口标柱 120×6×1700</t>
  </si>
  <si>
    <t>110.000</t>
  </si>
  <si>
    <t>36465</t>
  </si>
  <si>
    <t>701-8</t>
  </si>
  <si>
    <t>太阳能道口标</t>
  </si>
  <si>
    <t>701-8-1</t>
  </si>
  <si>
    <t>45238</t>
  </si>
  <si>
    <t>701-9</t>
  </si>
  <si>
    <t>分道指示器</t>
  </si>
  <si>
    <t>701-9-1</t>
  </si>
  <si>
    <t>太阳能分道指示器 50×50</t>
  </si>
  <si>
    <t>9641</t>
  </si>
  <si>
    <t>701-10</t>
  </si>
  <si>
    <t>拆除示警桩</t>
  </si>
  <si>
    <t>701-10-1</t>
  </si>
  <si>
    <t>5123</t>
  </si>
  <si>
    <t>701-11</t>
  </si>
  <si>
    <t>防眩板</t>
  </si>
  <si>
    <t>701-11-1</t>
  </si>
  <si>
    <t>防眩板 220×700 间距0.6米</t>
  </si>
  <si>
    <t>6143.000</t>
  </si>
  <si>
    <t>481918</t>
  </si>
  <si>
    <t>701-12</t>
  </si>
  <si>
    <t>防撞桶</t>
  </si>
  <si>
    <t>701-12-1</t>
  </si>
  <si>
    <t>反光砂桶</t>
  </si>
  <si>
    <t>156.000</t>
  </si>
  <si>
    <t>47369</t>
  </si>
  <si>
    <t>701-13</t>
  </si>
  <si>
    <t>百米桩</t>
  </si>
  <si>
    <t>701-13-1</t>
  </si>
  <si>
    <t>块</t>
  </si>
  <si>
    <t>937</t>
  </si>
  <si>
    <t>701-14</t>
  </si>
  <si>
    <t>里程碑</t>
  </si>
  <si>
    <t>701-14-1</t>
  </si>
  <si>
    <t>935</t>
  </si>
  <si>
    <t>第 14 页</t>
  </si>
  <si>
    <t>701-15</t>
  </si>
  <si>
    <t>路面标线</t>
  </si>
  <si>
    <t>701-15-1</t>
  </si>
  <si>
    <t>热熔标线</t>
  </si>
  <si>
    <t>4977.200</t>
  </si>
  <si>
    <t>249607</t>
  </si>
  <si>
    <t>701-16</t>
  </si>
  <si>
    <t>导向箭头</t>
  </si>
  <si>
    <t>701-16-1</t>
  </si>
  <si>
    <t>导向箭头（含路面文字）</t>
  </si>
  <si>
    <t>872.100</t>
  </si>
  <si>
    <t>43736</t>
  </si>
  <si>
    <t>701-17</t>
  </si>
  <si>
    <t>人行横道线</t>
  </si>
  <si>
    <t>701-17-1</t>
  </si>
  <si>
    <t>1702.600</t>
  </si>
  <si>
    <t>85385</t>
  </si>
  <si>
    <t>701-18</t>
  </si>
  <si>
    <t>减速标线</t>
  </si>
  <si>
    <t>701-18-1</t>
  </si>
  <si>
    <t>纵向及横向减速标线4mm</t>
  </si>
  <si>
    <t>779.600</t>
  </si>
  <si>
    <t>68082</t>
  </si>
  <si>
    <t>701-19</t>
  </si>
  <si>
    <t>701-19-1</t>
  </si>
  <si>
    <t>三角形△700×700×2</t>
  </si>
  <si>
    <t>5125</t>
  </si>
  <si>
    <t>701-19-2</t>
  </si>
  <si>
    <t>三角形△（700×700×2）×2</t>
  </si>
  <si>
    <t>20559</t>
  </si>
  <si>
    <t>701-19-3</t>
  </si>
  <si>
    <t>正方形□600×600×2</t>
  </si>
  <si>
    <t>3699</t>
  </si>
  <si>
    <t>701-19-4</t>
  </si>
  <si>
    <t>圆形○600×2</t>
  </si>
  <si>
    <t>2930</t>
  </si>
  <si>
    <t>701-19-5</t>
  </si>
  <si>
    <t>14661</t>
  </si>
  <si>
    <t>701-20</t>
  </si>
  <si>
    <t>701-20-1</t>
  </si>
  <si>
    <t>圆形○600×2（无基础及立杆）</t>
  </si>
  <si>
    <t>431</t>
  </si>
  <si>
    <t>701-21</t>
  </si>
  <si>
    <t>701-21-1</t>
  </si>
  <si>
    <t>76019</t>
  </si>
  <si>
    <t>701-22</t>
  </si>
  <si>
    <t>701-22-1</t>
  </si>
  <si>
    <t>11.000</t>
  </si>
  <si>
    <t>1199</t>
  </si>
  <si>
    <t>701-22-2</t>
  </si>
  <si>
    <t>圆形,D=60</t>
  </si>
  <si>
    <t>701-23</t>
  </si>
  <si>
    <t>701-23-1</t>
  </si>
  <si>
    <t>50.000</t>
  </si>
  <si>
    <t>16576</t>
  </si>
  <si>
    <t>701-24</t>
  </si>
  <si>
    <t>轮廓标</t>
  </si>
  <si>
    <t>701-24-1</t>
  </si>
  <si>
    <t>196.000</t>
  </si>
  <si>
    <t>1235</t>
  </si>
  <si>
    <t>701-25</t>
  </si>
  <si>
    <t>701-25-1</t>
  </si>
  <si>
    <t>577</t>
  </si>
  <si>
    <t>701-26</t>
  </si>
  <si>
    <t>701-26-1</t>
  </si>
  <si>
    <t>468</t>
  </si>
  <si>
    <t>701-27</t>
  </si>
  <si>
    <t>701-27-1</t>
  </si>
  <si>
    <t>白色热熔标线</t>
  </si>
  <si>
    <t>1340.800</t>
  </si>
  <si>
    <t>67241</t>
  </si>
  <si>
    <t>701-28</t>
  </si>
  <si>
    <t>701-28-1</t>
  </si>
  <si>
    <t>25.200</t>
  </si>
  <si>
    <t>1264</t>
  </si>
  <si>
    <t>701-29</t>
  </si>
  <si>
    <t>701-29-1</t>
  </si>
  <si>
    <t>71.700</t>
  </si>
  <si>
    <t>3596</t>
  </si>
  <si>
    <t>701-30</t>
  </si>
  <si>
    <t>宣传栏</t>
  </si>
  <si>
    <t>701-30-1</t>
  </si>
  <si>
    <t>宣传栏 1800×4000（工程量暂估，结算按实调整）</t>
  </si>
  <si>
    <t>11772</t>
  </si>
  <si>
    <t>701-30-2</t>
  </si>
  <si>
    <t>宣传栏 5200×2500（工程量暂估，结算按实调整）</t>
  </si>
  <si>
    <t>7085</t>
  </si>
  <si>
    <t>702-1</t>
  </si>
  <si>
    <t>八角钢管悬臂式信号灯L杆</t>
  </si>
  <si>
    <t>702-1-1</t>
  </si>
  <si>
    <t>L=6m</t>
  </si>
  <si>
    <t>88949</t>
  </si>
  <si>
    <t>702-1-2</t>
  </si>
  <si>
    <t>L=8m</t>
  </si>
  <si>
    <t>126397</t>
  </si>
  <si>
    <t>702-2</t>
  </si>
  <si>
    <t>灯杆</t>
  </si>
  <si>
    <t>702-2-1</t>
  </si>
  <si>
    <t>立柱式人行横道信号灯杆（悬挂二色人行道信号灯）φ89×4×3500</t>
  </si>
  <si>
    <t>74426</t>
  </si>
  <si>
    <t>702-2-2</t>
  </si>
  <si>
    <t>单柱式机动车信号灯杆 φ114×4×5000</t>
  </si>
  <si>
    <t>19947</t>
  </si>
  <si>
    <t>702-3</t>
  </si>
  <si>
    <t>灯具</t>
  </si>
  <si>
    <t>702-3-1</t>
  </si>
  <si>
    <t>机动车三灯信号灯具（LED式）</t>
  </si>
  <si>
    <t>86.000</t>
  </si>
  <si>
    <t>236150</t>
  </si>
  <si>
    <t>第 15 页</t>
  </si>
  <si>
    <t>702-3-2</t>
  </si>
  <si>
    <t>人行横道二灯信号灯具（LED式）</t>
  </si>
  <si>
    <t>85.000</t>
  </si>
  <si>
    <t>196460</t>
  </si>
  <si>
    <t>702-4</t>
  </si>
  <si>
    <t>连接井</t>
  </si>
  <si>
    <t>702-4-1</t>
  </si>
  <si>
    <t>管线连接大井(2号井) 116×96×130</t>
  </si>
  <si>
    <t>58.000</t>
  </si>
  <si>
    <t>79942</t>
  </si>
  <si>
    <t>702-4-2</t>
  </si>
  <si>
    <t>管线连接小井(4号井) 76×76×60</t>
  </si>
  <si>
    <t>26576</t>
  </si>
  <si>
    <t>702-5</t>
  </si>
  <si>
    <t>信号灯组地下电缆管道（暂估价，结算需按实调整）</t>
  </si>
  <si>
    <t>702-5-1</t>
  </si>
  <si>
    <t>钢管 5×φ90（暂估价，结算需按实调整）</t>
  </si>
  <si>
    <t>430.000</t>
  </si>
  <si>
    <t>349990</t>
  </si>
  <si>
    <t>702-5-2</t>
  </si>
  <si>
    <t>HDPE管 2×φ90（暂估价，结算需按实调整）</t>
  </si>
  <si>
    <t>950.000</t>
  </si>
  <si>
    <t>336376</t>
  </si>
  <si>
    <t>702-6</t>
  </si>
  <si>
    <t>信号灯组连接电缆（暂估价，结算需按实调整）</t>
  </si>
  <si>
    <t>702-6-1</t>
  </si>
  <si>
    <t>电缆 RVV-3*16mm2（暂估价，结算需按实调整）</t>
  </si>
  <si>
    <t>2000.000</t>
  </si>
  <si>
    <t>90920</t>
  </si>
  <si>
    <t>702-6-2</t>
  </si>
  <si>
    <t>电缆 RVV-4*1.5mm2（暂估价，结算需按实调整）</t>
  </si>
  <si>
    <t>4390.000</t>
  </si>
  <si>
    <t>64138</t>
  </si>
  <si>
    <t>702-6-3</t>
  </si>
  <si>
    <t>电缆 RVV-5*1.5mm2（暂估价，结算需按实调整）</t>
  </si>
  <si>
    <t>3500.000</t>
  </si>
  <si>
    <t>55930</t>
  </si>
  <si>
    <t>702-7</t>
  </si>
  <si>
    <t>雷视一体机连接电缆（暂估工程量，结算按实调整）</t>
  </si>
  <si>
    <t>702-7-1</t>
  </si>
  <si>
    <t>电缆 RVV-3*2.5mm2（暂估价，结算需按实调整）</t>
  </si>
  <si>
    <t>2600.000</t>
  </si>
  <si>
    <t>42302</t>
  </si>
  <si>
    <t>702-8</t>
  </si>
  <si>
    <t>雷视一体机网线（暂估价，结算需按实调整）</t>
  </si>
  <si>
    <t>702-8-1</t>
  </si>
  <si>
    <t>六类线（暂估价，结算需按实调整）</t>
  </si>
  <si>
    <t>25870</t>
  </si>
  <si>
    <t>702-9</t>
  </si>
  <si>
    <t>设备（暂估价，结算需按实调整）</t>
  </si>
  <si>
    <t>702-9-1</t>
  </si>
  <si>
    <t>智能交通信号控制机（暂估价，结算需按实调整）</t>
  </si>
  <si>
    <t>449559</t>
  </si>
  <si>
    <t>702-9-2</t>
  </si>
  <si>
    <t>红绿灯报障牌 1m×0.5m（暂估价，结算需按实调整）</t>
  </si>
  <si>
    <t>11445</t>
  </si>
  <si>
    <t>702-9-3</t>
  </si>
  <si>
    <t>光纤租赁（租期不少于3年）</t>
  </si>
  <si>
    <t>路口</t>
  </si>
  <si>
    <t>702-9-4</t>
  </si>
  <si>
    <t>车流量检测器 雷视一体机（暂估价，结算需按实调整）</t>
  </si>
  <si>
    <t>169501</t>
  </si>
  <si>
    <t>702-9-5</t>
  </si>
  <si>
    <t>雷视视频车检器（暂估价，结算需按实调整）</t>
  </si>
  <si>
    <t>37696</t>
  </si>
  <si>
    <t>702-9-6</t>
  </si>
  <si>
    <t>LED红绿灯倒数屏（暂估价，结算需按实调整）</t>
  </si>
  <si>
    <t>33.000</t>
  </si>
  <si>
    <t>156652</t>
  </si>
  <si>
    <t>702-9-7</t>
  </si>
  <si>
    <t>外部引进电源（暂估价，结算需按实调整）</t>
  </si>
  <si>
    <t>6000.000</t>
  </si>
  <si>
    <t>300000</t>
  </si>
  <si>
    <t>702-10</t>
  </si>
  <si>
    <t>（暂估价，结算需按实调整）光纤</t>
  </si>
  <si>
    <t>702-10-1</t>
  </si>
  <si>
    <t>光缆 24芯单模（暂估价，结算需按实调整）</t>
  </si>
  <si>
    <t>15000.000</t>
  </si>
  <si>
    <t>171450</t>
  </si>
  <si>
    <t>702-11</t>
  </si>
  <si>
    <t>光纤保护管（暂估价，结算需按实调整）</t>
  </si>
  <si>
    <t>702-11-1</t>
  </si>
  <si>
    <t>HDPE管 φ32（暂估价，结算需按实调整）</t>
  </si>
  <si>
    <t>305850</t>
  </si>
  <si>
    <t>702-12</t>
  </si>
  <si>
    <t>702-12-1</t>
  </si>
  <si>
    <t>机架式光纤收发器 16路（暂估价，结算需按实调整）</t>
  </si>
  <si>
    <t>3746</t>
  </si>
  <si>
    <t>702-12-2</t>
  </si>
  <si>
    <t>云储存管理节点设备（暂估价，结算需按实调整）</t>
  </si>
  <si>
    <t>209202</t>
  </si>
  <si>
    <t>702-12-3</t>
  </si>
  <si>
    <t>服务器设备（暂估价，结算需按实调整）</t>
  </si>
  <si>
    <t>44120</t>
  </si>
  <si>
    <t>702-12-4</t>
  </si>
  <si>
    <t>硬盘 6T（暂估价，结算需按实调整）</t>
  </si>
  <si>
    <t>72.000</t>
  </si>
  <si>
    <t>119199</t>
  </si>
  <si>
    <t>702-12-5</t>
  </si>
  <si>
    <t>云储存运维节点设备（暂估价，结算需按实调整）</t>
  </si>
  <si>
    <t>118785</t>
  </si>
  <si>
    <t>702-12-6</t>
  </si>
  <si>
    <t>云储存节点（暂估价，结算需按实调整）</t>
  </si>
  <si>
    <t>91535</t>
  </si>
  <si>
    <t>702-13</t>
  </si>
  <si>
    <t>视频监控背箱（暂估价，结算需按实调整）</t>
  </si>
  <si>
    <t>702-13-1</t>
  </si>
  <si>
    <t>台</t>
  </si>
  <si>
    <t>69007</t>
  </si>
  <si>
    <t>702-14</t>
  </si>
  <si>
    <t>702-14-1</t>
  </si>
  <si>
    <t>高速球形摄像机（暂估价，结算需按实调整）</t>
  </si>
  <si>
    <t>31845</t>
  </si>
  <si>
    <t>702-14-2</t>
  </si>
  <si>
    <t>702-14-3</t>
  </si>
  <si>
    <t>702-14-4</t>
  </si>
  <si>
    <t>702-14-5</t>
  </si>
  <si>
    <t>平台授权路数扩容（暂估价，结算需按实调整）</t>
  </si>
  <si>
    <t>600000</t>
  </si>
  <si>
    <t>702-15</t>
  </si>
  <si>
    <t>网线（暂估价，结算需按实调整）</t>
  </si>
  <si>
    <t>702-15-1</t>
  </si>
  <si>
    <t>70.000</t>
  </si>
  <si>
    <t>697</t>
  </si>
  <si>
    <t>702-16</t>
  </si>
  <si>
    <t>光纤（暂估价，结算需按实调整）</t>
  </si>
  <si>
    <t>702-16-1</t>
  </si>
  <si>
    <t>光缆 4芯单模（暂估价，结算需按实调整）</t>
  </si>
  <si>
    <t>327.000</t>
  </si>
  <si>
    <t>2521</t>
  </si>
  <si>
    <t>第 16 页</t>
  </si>
  <si>
    <t>702-17</t>
  </si>
  <si>
    <t>电源线（暂估价，结算需按实调整）</t>
  </si>
  <si>
    <t>702-17-1</t>
  </si>
  <si>
    <t>RVV-2*1.5mm2（暂估价，结算需按实调整）</t>
  </si>
  <si>
    <t>1038</t>
  </si>
  <si>
    <t>702-17-2</t>
  </si>
  <si>
    <t>YJV-1kV 3*10mm2（暂估价，结算需按实调整）</t>
  </si>
  <si>
    <t>10788</t>
  </si>
  <si>
    <t>702-18</t>
  </si>
  <si>
    <t>悬臂式L杆（暂估价，结算需按实调整）</t>
  </si>
  <si>
    <t>702-18-1</t>
  </si>
  <si>
    <t>L=5m（暂估价，结算需按实调整）</t>
  </si>
  <si>
    <t>58419</t>
  </si>
  <si>
    <t>702-19</t>
  </si>
  <si>
    <t>综合设备箱</t>
  </si>
  <si>
    <t>702-19-1</t>
  </si>
  <si>
    <t>综合设备箱（暂估价，结算需按实调整）</t>
  </si>
  <si>
    <t>167107</t>
  </si>
  <si>
    <t>702-20</t>
  </si>
  <si>
    <t>闯红灯电子警察背箱（暂估价，结算需按实调整）</t>
  </si>
  <si>
    <t>702-20-1</t>
  </si>
  <si>
    <t>699323</t>
  </si>
  <si>
    <t>702-21</t>
  </si>
  <si>
    <t>702-21-1</t>
  </si>
  <si>
    <t>500万像素嵌入式一体化高清摄像机（暂估价，结算需按实调整）</t>
  </si>
  <si>
    <t>297589</t>
  </si>
  <si>
    <t>702-21-2</t>
  </si>
  <si>
    <t>900万像素嵌入式一体化高清摄像机（暂估价，结算需按实调整）</t>
  </si>
  <si>
    <t>400350</t>
  </si>
  <si>
    <t>702-22</t>
  </si>
  <si>
    <t>灯具（暂估价，结算需按实调整）</t>
  </si>
  <si>
    <t>702-22-1</t>
  </si>
  <si>
    <t>频闪补光灯（暂估价，结算需按实调整）</t>
  </si>
  <si>
    <t>74.000</t>
  </si>
  <si>
    <t>183608</t>
  </si>
  <si>
    <t>702-22-2</t>
  </si>
  <si>
    <t>环境补光灯(室外型)（暂估价，结算需按实调整）</t>
  </si>
  <si>
    <t>120036</t>
  </si>
  <si>
    <t>702-23</t>
  </si>
  <si>
    <t>702-23-1</t>
  </si>
  <si>
    <t>2200.000</t>
  </si>
  <si>
    <t>72600</t>
  </si>
  <si>
    <t>702-23-2</t>
  </si>
  <si>
    <t>RVV-500V 3*2.5mm2（暂估价，结算需按实调整）</t>
  </si>
  <si>
    <t>35794</t>
  </si>
  <si>
    <t>702-24</t>
  </si>
  <si>
    <t>信号线（暂估价，结算需按实调整）</t>
  </si>
  <si>
    <t>702-24-1</t>
  </si>
  <si>
    <t>红绿灯适配器信号线 RVVP 6*1.0mm2（暂估价，结算需按实调整）</t>
  </si>
  <si>
    <t>1453</t>
  </si>
  <si>
    <t>702-25</t>
  </si>
  <si>
    <t>控制线（暂估价，结算需按实调整）</t>
  </si>
  <si>
    <t>702-25-1</t>
  </si>
  <si>
    <t>补光灯同步控制线 RVVP 2*1.0mm2（暂估价，结算需按实调整）</t>
  </si>
  <si>
    <t>450.000</t>
  </si>
  <si>
    <t>5463</t>
  </si>
  <si>
    <t>702-25-2</t>
  </si>
  <si>
    <t>RS485 RVVP 2*2.5mm2（暂估价，结算需按实调整）</t>
  </si>
  <si>
    <t>700.000</t>
  </si>
  <si>
    <t>11648</t>
  </si>
  <si>
    <t>702-26</t>
  </si>
  <si>
    <t>702-26-1</t>
  </si>
  <si>
    <t>750.000</t>
  </si>
  <si>
    <t>5783</t>
  </si>
  <si>
    <t>702-26-2</t>
  </si>
  <si>
    <t>光缆 12芯单模（暂估价，结算需按实调整）</t>
  </si>
  <si>
    <t>930.000</t>
  </si>
  <si>
    <t>8333</t>
  </si>
  <si>
    <t>702-27</t>
  </si>
  <si>
    <t>702-27-1</t>
  </si>
  <si>
    <t>200.000</t>
  </si>
  <si>
    <t>1990</t>
  </si>
  <si>
    <t>702-28</t>
  </si>
  <si>
    <t>702-28-1</t>
  </si>
  <si>
    <t>68153</t>
  </si>
  <si>
    <t>702-28-2</t>
  </si>
  <si>
    <t>L=8m（暂估价，结算需按实调整）</t>
  </si>
  <si>
    <t>702-28-3</t>
  </si>
  <si>
    <t>L=10m（暂估价，结算需按实调整）</t>
  </si>
  <si>
    <t>42609</t>
  </si>
  <si>
    <t>702-29</t>
  </si>
  <si>
    <t>违法停车电子警察背箱（暂估价，结算需按实调整）</t>
  </si>
  <si>
    <t>702-29-1</t>
  </si>
  <si>
    <t>399614</t>
  </si>
  <si>
    <t>702-30</t>
  </si>
  <si>
    <t>702-30-1</t>
  </si>
  <si>
    <t>400万像素嵌入式一体化高清摄像机（暂估价，结算需按实调整）</t>
  </si>
  <si>
    <t>182718</t>
  </si>
  <si>
    <t>702-31</t>
  </si>
  <si>
    <t>702-31-1</t>
  </si>
  <si>
    <t>1850.000</t>
  </si>
  <si>
    <t>61050</t>
  </si>
  <si>
    <t>702-31-2</t>
  </si>
  <si>
    <t>2442</t>
  </si>
  <si>
    <t>702-32</t>
  </si>
  <si>
    <t>702-32-1</t>
  </si>
  <si>
    <t>1493</t>
  </si>
  <si>
    <t>702-33</t>
  </si>
  <si>
    <t>702-33-1</t>
  </si>
  <si>
    <t>h=6.5m L=2m（暂估价，结算需按实调整）</t>
  </si>
  <si>
    <t>118550</t>
  </si>
  <si>
    <t>702-34</t>
  </si>
  <si>
    <t>702-34-1</t>
  </si>
  <si>
    <t>55701</t>
  </si>
  <si>
    <t>702-35</t>
  </si>
  <si>
    <t>（暂估价，结算需按实调整）设备</t>
  </si>
  <si>
    <t>第 17 页</t>
  </si>
  <si>
    <t>702-35-1</t>
  </si>
  <si>
    <t>900万像素一体机（暂估价，结算需按实调整）</t>
  </si>
  <si>
    <t>34008</t>
  </si>
  <si>
    <t>702-35-2</t>
  </si>
  <si>
    <t>鸣笛智能抓拍音视频一体机（暂估价，结算需按实调整）</t>
  </si>
  <si>
    <t>229706</t>
  </si>
  <si>
    <t>702-35-3</t>
  </si>
  <si>
    <t>鸣笛智能显示屏（暂估价，结算需按实调整）</t>
  </si>
  <si>
    <t>23615</t>
  </si>
  <si>
    <t>702-36</t>
  </si>
  <si>
    <t>702-36-1</t>
  </si>
  <si>
    <t>4964</t>
  </si>
  <si>
    <t>702-36-2</t>
  </si>
  <si>
    <t>12976</t>
  </si>
  <si>
    <t>702-37</t>
  </si>
  <si>
    <t>702-37-1</t>
  </si>
  <si>
    <t>800.000</t>
  </si>
  <si>
    <t>26400</t>
  </si>
  <si>
    <t>702-37-2</t>
  </si>
  <si>
    <t>3254</t>
  </si>
  <si>
    <t>702-38</t>
  </si>
  <si>
    <t>702-38-1</t>
  </si>
  <si>
    <t>RVVP 2*1.0mm2（暂估价，结算需按实调整）</t>
  </si>
  <si>
    <t>608</t>
  </si>
  <si>
    <t>702-38-2</t>
  </si>
  <si>
    <t>RS485,RVVP 2*2.5mm2（暂估价，结算需按实调整）</t>
  </si>
  <si>
    <t>13312</t>
  </si>
  <si>
    <t>702-39</t>
  </si>
  <si>
    <t>702-39-1</t>
  </si>
  <si>
    <t>4芯单模（暂估价，结算需按实调整）</t>
  </si>
  <si>
    <t>6168</t>
  </si>
  <si>
    <t>702-40</t>
  </si>
  <si>
    <t>702-40-1</t>
  </si>
  <si>
    <t>796</t>
  </si>
  <si>
    <t>702-41</t>
  </si>
  <si>
    <t>702-41-1</t>
  </si>
  <si>
    <t>22999</t>
  </si>
  <si>
    <t>703-1</t>
  </si>
  <si>
    <t>通信排管(横过管)</t>
  </si>
  <si>
    <t>703-1-1</t>
  </si>
  <si>
    <t>PVC-U 6φ110mm δ=5mm</t>
  </si>
  <si>
    <t>703-1-2</t>
  </si>
  <si>
    <t>PVC-U 16φ110mm δ=4.5mm</t>
  </si>
  <si>
    <t>4383540</t>
  </si>
  <si>
    <t>703-1-3</t>
  </si>
  <si>
    <t>PVC-U 8φ63mm δ=3.2mm</t>
  </si>
  <si>
    <t>1345860</t>
  </si>
  <si>
    <t>703-1-4</t>
  </si>
  <si>
    <t>16φ110热镀锌(SC)管 壁厚≥3.5mm</t>
  </si>
  <si>
    <t>84935</t>
  </si>
  <si>
    <t>703-1-5</t>
  </si>
  <si>
    <t>8φ65热镀锌(SC)管 壁厚≥3.5mm</t>
  </si>
  <si>
    <t>28494</t>
  </si>
  <si>
    <t>703-1-6</t>
  </si>
  <si>
    <t>土方开挖(工程量暂定)</t>
  </si>
  <si>
    <t>7155.170</t>
  </si>
  <si>
    <t>132872</t>
  </si>
  <si>
    <t>703-1-7</t>
  </si>
  <si>
    <t>回填石屑(工程量暂定)</t>
  </si>
  <si>
    <t>4374.700</t>
  </si>
  <si>
    <t>614120</t>
  </si>
  <si>
    <t>703-1-8</t>
  </si>
  <si>
    <t>土方弃置(工程量暂定)</t>
  </si>
  <si>
    <t>150545</t>
  </si>
  <si>
    <t>703-1-9</t>
  </si>
  <si>
    <t>混凝土基础垫层(工程量暂定)</t>
  </si>
  <si>
    <t>668.540</t>
  </si>
  <si>
    <t>391831</t>
  </si>
  <si>
    <t>703-1-10</t>
  </si>
  <si>
    <t>管间回填砂(工程量暂定)</t>
  </si>
  <si>
    <t>906.590</t>
  </si>
  <si>
    <t>224454</t>
  </si>
  <si>
    <t>703-1-11</t>
  </si>
  <si>
    <t>6φ110热镀锌(SC)管 壁厚≥3.5mm</t>
  </si>
  <si>
    <t>745.000</t>
  </si>
  <si>
    <t>474572</t>
  </si>
  <si>
    <t>703-2</t>
  </si>
  <si>
    <t>通信人孔井(小直通)</t>
  </si>
  <si>
    <t>703-2-1</t>
  </si>
  <si>
    <t>YD/T 5178-2017 RK(1)-1-1(A) 9页</t>
  </si>
  <si>
    <t>93.000</t>
  </si>
  <si>
    <t>325915</t>
  </si>
  <si>
    <t>703-3</t>
  </si>
  <si>
    <t>通信人孔井(小三通)</t>
  </si>
  <si>
    <t>703-3-1</t>
  </si>
  <si>
    <t>YD/T 5178-2017 RK(1)-1-2(A) 11页</t>
  </si>
  <si>
    <t>137726</t>
  </si>
  <si>
    <t>704-1</t>
  </si>
  <si>
    <t>电力排管</t>
  </si>
  <si>
    <t>704-1-1</t>
  </si>
  <si>
    <t>12φ150硬聚氯乙烯(PVC-C)管 壁厚≥10mm</t>
  </si>
  <si>
    <t>2962.000</t>
  </si>
  <si>
    <t>2043958</t>
  </si>
  <si>
    <t>704-1-2</t>
  </si>
  <si>
    <t>16φ150硬聚氯乙烯(PVC-C)管 壁厚≥10mm</t>
  </si>
  <si>
    <t>1725.000</t>
  </si>
  <si>
    <t>1587121</t>
  </si>
  <si>
    <t>704-1-3</t>
  </si>
  <si>
    <t>20φ110硬聚氯乙烯(PVC-C)管 壁厚≥10mm</t>
  </si>
  <si>
    <t>414.000</t>
  </si>
  <si>
    <t>316068</t>
  </si>
  <si>
    <t>704-1-4</t>
  </si>
  <si>
    <t>12φ150热镀锌(SC)管 壁厚≥3.5mm</t>
  </si>
  <si>
    <t>1039.000</t>
  </si>
  <si>
    <t>1694245</t>
  </si>
  <si>
    <t>704-1-5</t>
  </si>
  <si>
    <t>16φ150热镀锌(SC)管 壁厚≥3.5mm</t>
  </si>
  <si>
    <t>268.000</t>
  </si>
  <si>
    <t>582686</t>
  </si>
  <si>
    <t>704-1-6</t>
  </si>
  <si>
    <t>20φ150热镀锌(SC)管 壁厚≥3.5mm</t>
  </si>
  <si>
    <t>27177</t>
  </si>
  <si>
    <t>704-1-7</t>
  </si>
  <si>
    <t>16500.140</t>
  </si>
  <si>
    <t>306408</t>
  </si>
  <si>
    <t>704-1-8</t>
  </si>
  <si>
    <t>10148.560</t>
  </si>
  <si>
    <t>1424655</t>
  </si>
  <si>
    <t>704-1-9</t>
  </si>
  <si>
    <t>1140.120</t>
  </si>
  <si>
    <t>668281</t>
  </si>
  <si>
    <t>704-1-10</t>
  </si>
  <si>
    <t>3653.980</t>
  </si>
  <si>
    <t>904250</t>
  </si>
  <si>
    <t>704-2</t>
  </si>
  <si>
    <t>增强塑料排水管</t>
  </si>
  <si>
    <t>第 18 页</t>
  </si>
  <si>
    <t>704-2-1</t>
  </si>
  <si>
    <t>U-PVC φ150 δ=4mm</t>
  </si>
  <si>
    <t>1000.000</t>
  </si>
  <si>
    <t>108030</t>
  </si>
  <si>
    <t>704-3</t>
  </si>
  <si>
    <t>电力接线井</t>
  </si>
  <si>
    <t>704-3-1</t>
  </si>
  <si>
    <t>2.0*2.0*2.0m 直通井（暂估）</t>
  </si>
  <si>
    <t>88.000</t>
  </si>
  <si>
    <t>440000</t>
  </si>
  <si>
    <t>704-4</t>
  </si>
  <si>
    <t>704-4-1</t>
  </si>
  <si>
    <t>2.0*2.0*1.7m 三通井（暂估）</t>
  </si>
  <si>
    <t>222000</t>
  </si>
  <si>
    <t>704-5</t>
  </si>
  <si>
    <t>双臂路灯杆(内外热镀锌,喷塑处理)(半截光高8m,臂长1.5m)</t>
  </si>
  <si>
    <t>704-5-1</t>
  </si>
  <si>
    <t>LED灯具(功率:90W LED IP65)</t>
  </si>
  <si>
    <t>盏</t>
  </si>
  <si>
    <t>426.000</t>
  </si>
  <si>
    <t>906481</t>
  </si>
  <si>
    <t>704-5-2</t>
  </si>
  <si>
    <t>磷酸铁锂电池(12V/330AH)</t>
  </si>
  <si>
    <t>1225858</t>
  </si>
  <si>
    <t>704-5-3</t>
  </si>
  <si>
    <t>多晶硅太阳能板(280W)</t>
  </si>
  <si>
    <t>390046</t>
  </si>
  <si>
    <t>704-5-5</t>
  </si>
  <si>
    <t>太阳能板支架</t>
  </si>
  <si>
    <t>46434</t>
  </si>
  <si>
    <t>704-5-7</t>
  </si>
  <si>
    <t>路灯基础</t>
  </si>
  <si>
    <t>213.000</t>
  </si>
  <si>
    <t>344968</t>
  </si>
  <si>
    <t>704-6</t>
  </si>
  <si>
    <t>单臂路灯杆(内外热镀锌,喷塑处理)(半截光高8m,臂长1.5m)</t>
  </si>
  <si>
    <t>704-6-1</t>
  </si>
  <si>
    <t>206946</t>
  </si>
  <si>
    <t>704-6-2</t>
  </si>
  <si>
    <t>198554</t>
  </si>
  <si>
    <t>704-6-3</t>
  </si>
  <si>
    <t>63176</t>
  </si>
  <si>
    <t>704-6-5</t>
  </si>
  <si>
    <t>7521</t>
  </si>
  <si>
    <t>704-6-7</t>
  </si>
  <si>
    <t>111748</t>
  </si>
  <si>
    <t>704-7</t>
  </si>
  <si>
    <t>隧道灯(功率:120W LED IP65)</t>
  </si>
  <si>
    <t>7807</t>
  </si>
  <si>
    <t>704-8</t>
  </si>
  <si>
    <t>电缆 W-0.6/1kV 3*6mm2</t>
  </si>
  <si>
    <t>280.000</t>
  </si>
  <si>
    <t>6868</t>
  </si>
  <si>
    <t>704-9</t>
  </si>
  <si>
    <t>电缆保护管 SC32</t>
  </si>
  <si>
    <t>24489</t>
  </si>
  <si>
    <t>704-10</t>
  </si>
  <si>
    <t>现状路灯拆除</t>
  </si>
  <si>
    <t>105.000</t>
  </si>
  <si>
    <t>34335</t>
  </si>
  <si>
    <t>704-11</t>
  </si>
  <si>
    <t>现状路灯电缆线拆除</t>
  </si>
  <si>
    <t>7630</t>
  </si>
  <si>
    <t>704-12</t>
  </si>
  <si>
    <t>704-12-1</t>
  </si>
  <si>
    <t>124.000</t>
  </si>
  <si>
    <t>371905</t>
  </si>
  <si>
    <t>704-12-2</t>
  </si>
  <si>
    <t>356822</t>
  </si>
  <si>
    <t>704-12-3</t>
  </si>
  <si>
    <t>113534</t>
  </si>
  <si>
    <t>704-12-5</t>
  </si>
  <si>
    <t>13516</t>
  </si>
  <si>
    <t>704-12-7</t>
  </si>
  <si>
    <t>200823</t>
  </si>
  <si>
    <t>704-13</t>
  </si>
  <si>
    <t>82.000</t>
  </si>
  <si>
    <t>26814</t>
  </si>
  <si>
    <t>704-14</t>
  </si>
  <si>
    <t>2800.000</t>
  </si>
  <si>
    <t>6104</t>
  </si>
  <si>
    <t>清单  第 700 章合计   人民币</t>
  </si>
  <si>
    <t>第 19 页</t>
  </si>
  <si>
    <t>工程量清单　第800章  机电工程</t>
  </si>
  <si>
    <t>801-1</t>
  </si>
  <si>
    <t>排水沟</t>
  </si>
  <si>
    <t>801-1-1</t>
  </si>
  <si>
    <t>60X60cm土沟</t>
  </si>
  <si>
    <t>5704</t>
  </si>
  <si>
    <t>801-2</t>
  </si>
  <si>
    <t>喷草籽</t>
  </si>
  <si>
    <t>801-2-1</t>
  </si>
  <si>
    <t>10960.000</t>
  </si>
  <si>
    <t>139082</t>
  </si>
  <si>
    <t>802-1</t>
  </si>
  <si>
    <t>行道树</t>
  </si>
  <si>
    <t>802-1-1</t>
  </si>
  <si>
    <t>宫粉紫荆 苗高6-6.5m 胸径15-16cm</t>
  </si>
  <si>
    <t>株</t>
  </si>
  <si>
    <t>1602.000</t>
  </si>
  <si>
    <t>3526931</t>
  </si>
  <si>
    <t>802-1-2</t>
  </si>
  <si>
    <t>回填种植土</t>
  </si>
  <si>
    <t>962.000</t>
  </si>
  <si>
    <t>103761</t>
  </si>
  <si>
    <t>802-1-4</t>
  </si>
  <si>
    <t>生态透水树池篦子</t>
  </si>
  <si>
    <t>349236</t>
  </si>
  <si>
    <t>802-2</t>
  </si>
  <si>
    <t>桩号 K0+130</t>
  </si>
  <si>
    <t>802-2-1</t>
  </si>
  <si>
    <t>凤尾兰 H70-80 P70-80</t>
  </si>
  <si>
    <t>470</t>
  </si>
  <si>
    <t>802-2-2</t>
  </si>
  <si>
    <t>紫娇花 H20-25 P15-20 49株/m2</t>
  </si>
  <si>
    <t>44.000</t>
  </si>
  <si>
    <t>9587</t>
  </si>
  <si>
    <t>802-2-3</t>
  </si>
  <si>
    <t>狐尾天门冬 H30-40 P25-35 25株/m2</t>
  </si>
  <si>
    <t>7263</t>
  </si>
  <si>
    <t>802-2-4</t>
  </si>
  <si>
    <t>宫粉龙船花 H30-35 P25-30 36株/m2</t>
  </si>
  <si>
    <t>39.000</t>
  </si>
  <si>
    <t>5806</t>
  </si>
  <si>
    <t>802-2-5</t>
  </si>
  <si>
    <t>红花龙船花 H30-35 P25-30 36株/m2</t>
  </si>
  <si>
    <t>66.000</t>
  </si>
  <si>
    <t>9829</t>
  </si>
  <si>
    <t>802-2-6</t>
  </si>
  <si>
    <t>大叶油草</t>
  </si>
  <si>
    <t>377.000</t>
  </si>
  <si>
    <t>5942</t>
  </si>
  <si>
    <t>802-2-7</t>
  </si>
  <si>
    <t>272.000</t>
  </si>
  <si>
    <t>29338</t>
  </si>
  <si>
    <t>802-3</t>
  </si>
  <si>
    <t>桩号 K0+850</t>
  </si>
  <si>
    <t>802-3-1</t>
  </si>
  <si>
    <t>人面子(大) Φ28-30 H700-750 P450-500</t>
  </si>
  <si>
    <t>16779</t>
  </si>
  <si>
    <t>802-3-2</t>
  </si>
  <si>
    <t>小叶榄仁 Φ18-20 H800-900 P450-500</t>
  </si>
  <si>
    <t>20141</t>
  </si>
  <si>
    <t>802-3-3</t>
  </si>
  <si>
    <t>紫花风铃木 Φ15-16 H400-450 P400</t>
  </si>
  <si>
    <t>23811</t>
  </si>
  <si>
    <t>802-3-4</t>
  </si>
  <si>
    <t>非洲凌霄 H30-35 P25-30 9株/m2</t>
  </si>
  <si>
    <t>1281</t>
  </si>
  <si>
    <t>802-3-5</t>
  </si>
  <si>
    <t>6053</t>
  </si>
  <si>
    <t>802-3-6</t>
  </si>
  <si>
    <t>118.000</t>
  </si>
  <si>
    <t>17575</t>
  </si>
  <si>
    <t>802-3-7</t>
  </si>
  <si>
    <t>紫娇花 H20-25 P15-20 49株/m2 49株/m2</t>
  </si>
  <si>
    <t>90.000</t>
  </si>
  <si>
    <t>19607</t>
  </si>
  <si>
    <t>802-3-8</t>
  </si>
  <si>
    <t>蓝雪花 H25-30 P25-30 36株/m2</t>
  </si>
  <si>
    <t>2582</t>
  </si>
  <si>
    <t>802-3-9</t>
  </si>
  <si>
    <t>肾蕨 H25-30 P25-30 36株/m2</t>
  </si>
  <si>
    <t>756</t>
  </si>
  <si>
    <t>802-3-10</t>
  </si>
  <si>
    <t>108.000</t>
  </si>
  <si>
    <t>1701</t>
  </si>
  <si>
    <t>802-3-11</t>
  </si>
  <si>
    <t>深灰色砾石</t>
  </si>
  <si>
    <t>67.000</t>
  </si>
  <si>
    <t>1028</t>
  </si>
  <si>
    <t>802-3-12</t>
  </si>
  <si>
    <t>白色砾石</t>
  </si>
  <si>
    <t>1012</t>
  </si>
  <si>
    <t>802-3-13</t>
  </si>
  <si>
    <t>碳化松树皮</t>
  </si>
  <si>
    <t>119.000</t>
  </si>
  <si>
    <t>5891</t>
  </si>
  <si>
    <t>802-3-14</t>
  </si>
  <si>
    <t>369.000</t>
  </si>
  <si>
    <t>39800</t>
  </si>
  <si>
    <t>802-4</t>
  </si>
  <si>
    <t>桩号 K3+385</t>
  </si>
  <si>
    <t>802-4-1</t>
  </si>
  <si>
    <t>丛生铁冬青 D32-35 H700-750 P450-500</t>
  </si>
  <si>
    <t>21301</t>
  </si>
  <si>
    <t>802-4-2</t>
  </si>
  <si>
    <t>大腹木棉 腹径33-35 H800-900 P450-500</t>
  </si>
  <si>
    <t>12312</t>
  </si>
  <si>
    <t>802-4-3</t>
  </si>
  <si>
    <t>桂花 D15-16 H400-450 P400</t>
  </si>
  <si>
    <t>9067</t>
  </si>
  <si>
    <t>802-4-4</t>
  </si>
  <si>
    <t>小叶紫薇 D15-16 H400-450 P400-450</t>
  </si>
  <si>
    <t>8827</t>
  </si>
  <si>
    <t>802-4-5</t>
  </si>
  <si>
    <t>紫花风铃木 Φ15-16 H400-450 P350-400</t>
  </si>
  <si>
    <t>3223</t>
  </si>
  <si>
    <t>802-4-6</t>
  </si>
  <si>
    <t>红花鸡蛋花A D10-12 H250-270 P220-250</t>
  </si>
  <si>
    <t>676</t>
  </si>
  <si>
    <t>802-4-7</t>
  </si>
  <si>
    <t>多头龙血树A H220 P180-200</t>
  </si>
  <si>
    <t>1741</t>
  </si>
  <si>
    <t>802-4-8</t>
  </si>
  <si>
    <t>红继木球A H150 P150</t>
  </si>
  <si>
    <t>1233</t>
  </si>
  <si>
    <t>802-4-9</t>
  </si>
  <si>
    <t>黄金榕球A H180 P180</t>
  </si>
  <si>
    <t>1696</t>
  </si>
  <si>
    <t>802-4-10</t>
  </si>
  <si>
    <t>灰莉球B H150 P150</t>
  </si>
  <si>
    <t>802-4-11</t>
  </si>
  <si>
    <t>凤尾兰6 H70-80 P70-80</t>
  </si>
  <si>
    <t>802-4-12</t>
  </si>
  <si>
    <t>彩虹鸟蕉 H55-60 P50-55</t>
  </si>
  <si>
    <t>217</t>
  </si>
  <si>
    <t>802-4-13</t>
  </si>
  <si>
    <t>虎尾兰 H55-60 P40-45</t>
  </si>
  <si>
    <t>81</t>
  </si>
  <si>
    <t>802-4-14</t>
  </si>
  <si>
    <t>金红羽狼尾草 H40-45 P35-40 25株/m2</t>
  </si>
  <si>
    <t>1320</t>
  </si>
  <si>
    <t>第 20 页</t>
  </si>
  <si>
    <t>802-4-15</t>
  </si>
  <si>
    <t>细叶棕竹 H80-85 P50-55 16株/m2</t>
  </si>
  <si>
    <t>3107</t>
  </si>
  <si>
    <t>802-4-16</t>
  </si>
  <si>
    <t>紫花翠芦莉 H35-40 P25-30 49株/m2</t>
  </si>
  <si>
    <t>1041</t>
  </si>
  <si>
    <t>802-4-17</t>
  </si>
  <si>
    <t>非洲凌霄 H30-35 P25-30 36株/m2</t>
  </si>
  <si>
    <t>2719</t>
  </si>
  <si>
    <t>802-4-18</t>
  </si>
  <si>
    <t>9683</t>
  </si>
  <si>
    <t>802-4-19</t>
  </si>
  <si>
    <t>红花龙船花 H30-35 P25-30 25株/m2</t>
  </si>
  <si>
    <t>6473</t>
  </si>
  <si>
    <t>802-4-20</t>
  </si>
  <si>
    <t>金叶假连翘 H25-30 P20-25 25株/m2</t>
  </si>
  <si>
    <t>22.000</t>
  </si>
  <si>
    <t>1817</t>
  </si>
  <si>
    <t>802-4-21</t>
  </si>
  <si>
    <t>7408</t>
  </si>
  <si>
    <t>802-4-22</t>
  </si>
  <si>
    <t>3155</t>
  </si>
  <si>
    <t>802-4-23</t>
  </si>
  <si>
    <t>155.000</t>
  </si>
  <si>
    <t>2443</t>
  </si>
  <si>
    <t>802-4-24</t>
  </si>
  <si>
    <t>76.000</t>
  </si>
  <si>
    <t>1163</t>
  </si>
  <si>
    <t>802-4-25</t>
  </si>
  <si>
    <t>596</t>
  </si>
  <si>
    <t>802-4-26</t>
  </si>
  <si>
    <t>245.000</t>
  </si>
  <si>
    <t>26426</t>
  </si>
  <si>
    <t>清单  第 800 章合计   人民币</t>
  </si>
  <si>
    <t>第 21 页</t>
  </si>
  <si>
    <t>工程量清单　第900章  附属区房建工程</t>
  </si>
  <si>
    <t>901-1</t>
  </si>
  <si>
    <t>K0+980~K1+050</t>
  </si>
  <si>
    <t>901-1-1</t>
  </si>
  <si>
    <t>现浇混凝土挡土墙 C30</t>
  </si>
  <si>
    <t>185.185</t>
  </si>
  <si>
    <t>156505</t>
  </si>
  <si>
    <t>901-1-2</t>
  </si>
  <si>
    <t>57.750</t>
  </si>
  <si>
    <t>8707</t>
  </si>
  <si>
    <t>901-1-3</t>
  </si>
  <si>
    <t>436</t>
  </si>
  <si>
    <t>901-1-4</t>
  </si>
  <si>
    <t>243.100</t>
  </si>
  <si>
    <t>10862</t>
  </si>
  <si>
    <t>901-1-5</t>
  </si>
  <si>
    <t>8.250</t>
  </si>
  <si>
    <t>911</t>
  </si>
  <si>
    <t>901-1-6</t>
  </si>
  <si>
    <t>78.100</t>
  </si>
  <si>
    <t>922</t>
  </si>
  <si>
    <t>902-1</t>
  </si>
  <si>
    <t>防护柱</t>
  </si>
  <si>
    <t>902-1-1</t>
  </si>
  <si>
    <t>68638</t>
  </si>
  <si>
    <t>902-2</t>
  </si>
  <si>
    <t>候车亭</t>
  </si>
  <si>
    <t>902-2-1</t>
  </si>
  <si>
    <t>港湾式停靠站(暂估价，结算按实调整）</t>
  </si>
  <si>
    <t>清单  第 900 章合计   人民币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</si>
</sst>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  <numFmt numFmtId="178" formatCode="0_ "/>
    <numFmt numFmtId="179" formatCode="0.00&quot;元&quot;"/>
    <numFmt numFmtId="180" formatCode="[DBNum2][$RMB]General;[Red][DBNum2][$RMB]General"/>
  </numFmts>
  <fonts count="32">
    <font>
      <sz val="12"/>
      <color indexed="8"/>
      <name val="宋体"/>
      <charset val="134"/>
    </font>
    <font>
      <b/>
      <sz val="20"/>
      <color indexed="8"/>
      <name val="smartSimSun"/>
      <charset val="134"/>
    </font>
    <font>
      <b/>
      <sz val="20"/>
      <color indexed="8"/>
      <name val="宋体"/>
      <charset val="134"/>
    </font>
    <font>
      <sz val="9"/>
      <color indexed="8"/>
      <name val="smartSimSun"/>
      <charset val="134"/>
    </font>
    <font>
      <sz val="9"/>
      <color indexed="8"/>
      <name val="宋体"/>
      <charset val="134"/>
    </font>
    <font>
      <sz val="9"/>
      <color indexed="8"/>
      <name val="Arial Narrow"/>
      <charset val="134"/>
    </font>
    <font>
      <sz val="9"/>
      <name val="宋体"/>
      <charset val="134"/>
    </font>
    <font>
      <sz val="9"/>
      <name val="SimSun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2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30" applyNumberFormat="0" applyAlignment="0" applyProtection="0">
      <alignment vertical="center"/>
    </xf>
    <xf numFmtId="0" fontId="22" fillId="5" borderId="31" applyNumberFormat="0" applyAlignment="0" applyProtection="0">
      <alignment vertical="center"/>
    </xf>
    <xf numFmtId="0" fontId="23" fillId="5" borderId="30" applyNumberFormat="0" applyAlignment="0" applyProtection="0">
      <alignment vertical="center"/>
    </xf>
    <xf numFmtId="0" fontId="24" fillId="6" borderId="32" applyNumberFormat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114"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shrinkToFit="1"/>
    </xf>
    <xf numFmtId="0" fontId="3" fillId="0" borderId="8" xfId="0" applyFont="1" applyBorder="1" applyAlignment="1">
      <alignment horizontal="left" shrinkToFit="1"/>
    </xf>
    <xf numFmtId="0" fontId="3" fillId="0" borderId="8" xfId="0" applyFont="1" applyBorder="1" applyAlignment="1">
      <alignment horizontal="center" shrinkToFit="1"/>
    </xf>
    <xf numFmtId="0" fontId="5" fillId="0" borderId="8" xfId="0" applyFont="1" applyBorder="1" applyAlignment="1">
      <alignment horizontal="right" shrinkToFit="1"/>
    </xf>
    <xf numFmtId="177" fontId="5" fillId="0" borderId="8" xfId="0" applyNumberFormat="1" applyFont="1" applyBorder="1" applyAlignment="1">
      <alignment horizontal="right" shrinkToFit="1"/>
    </xf>
    <xf numFmtId="0" fontId="5" fillId="0" borderId="9" xfId="0" applyFont="1" applyBorder="1" applyAlignment="1">
      <alignment horizontal="right" shrinkToFit="1"/>
    </xf>
    <xf numFmtId="0" fontId="4" fillId="0" borderId="7" xfId="0" applyFont="1" applyBorder="1" applyAlignment="1">
      <alignment horizontal="left" shrinkToFit="1"/>
    </xf>
    <xf numFmtId="177" fontId="4" fillId="0" borderId="8" xfId="0" applyNumberFormat="1" applyFont="1" applyBorder="1" applyAlignment="1">
      <alignment horizontal="right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176" fontId="4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shrinkToFit="1"/>
    </xf>
    <xf numFmtId="0" fontId="4" fillId="0" borderId="8" xfId="0" applyFont="1" applyBorder="1" applyAlignment="1">
      <alignment horizontal="center" shrinkToFit="1"/>
    </xf>
    <xf numFmtId="176" fontId="4" fillId="0" borderId="8" xfId="0" applyNumberFormat="1" applyFont="1" applyBorder="1" applyAlignment="1">
      <alignment horizontal="right" shrinkToFit="1"/>
    </xf>
    <xf numFmtId="178" fontId="4" fillId="0" borderId="9" xfId="0" applyNumberFormat="1" applyFont="1" applyBorder="1" applyAlignment="1">
      <alignment horizontal="right" shrinkToFit="1"/>
    </xf>
    <xf numFmtId="178" fontId="4" fillId="0" borderId="0" xfId="0" applyNumberFormat="1" applyFont="1" applyAlignment="1">
      <alignment horizontal="right" shrinkToFit="1"/>
    </xf>
    <xf numFmtId="0" fontId="4" fillId="0" borderId="9" xfId="0" applyFont="1" applyBorder="1" applyAlignment="1">
      <alignment horizontal="right" shrinkToFit="1"/>
    </xf>
    <xf numFmtId="0" fontId="4" fillId="0" borderId="0" xfId="0" applyFont="1" applyAlignment="1">
      <alignment horizontal="right" shrinkToFit="1"/>
    </xf>
    <xf numFmtId="176" fontId="4" fillId="0" borderId="8" xfId="0" applyNumberFormat="1" applyFont="1" applyFill="1" applyBorder="1" applyAlignment="1">
      <alignment horizontal="right" wrapText="1"/>
    </xf>
    <xf numFmtId="0" fontId="4" fillId="0" borderId="8" xfId="0" applyFont="1" applyBorder="1" applyAlignment="1">
      <alignment horizontal="right" shrinkToFit="1"/>
    </xf>
    <xf numFmtId="0" fontId="4" fillId="0" borderId="11" xfId="0" applyFont="1" applyBorder="1" applyAlignment="1">
      <alignment horizontal="center" vertical="center" shrinkToFit="1"/>
    </xf>
    <xf numFmtId="178" fontId="4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shrinkToFit="1"/>
    </xf>
    <xf numFmtId="0" fontId="3" fillId="0" borderId="15" xfId="0" applyFont="1" applyBorder="1" applyAlignment="1">
      <alignment horizontal="left" shrinkToFit="1"/>
    </xf>
    <xf numFmtId="0" fontId="3" fillId="0" borderId="15" xfId="0" applyFont="1" applyBorder="1" applyAlignment="1">
      <alignment horizontal="center" shrinkToFit="1"/>
    </xf>
    <xf numFmtId="0" fontId="5" fillId="0" borderId="15" xfId="0" applyFont="1" applyBorder="1" applyAlignment="1">
      <alignment horizontal="right" shrinkToFit="1"/>
    </xf>
    <xf numFmtId="0" fontId="5" fillId="0" borderId="16" xfId="0" applyFont="1" applyBorder="1" applyAlignment="1">
      <alignment horizontal="right" shrinkToFit="1"/>
    </xf>
    <xf numFmtId="0" fontId="4" fillId="0" borderId="14" xfId="0" applyFont="1" applyBorder="1" applyAlignment="1">
      <alignment horizontal="left" shrinkToFit="1"/>
    </xf>
    <xf numFmtId="0" fontId="4" fillId="0" borderId="15" xfId="0" applyFont="1" applyBorder="1" applyAlignment="1">
      <alignment horizontal="left" shrinkToFit="1"/>
    </xf>
    <xf numFmtId="0" fontId="4" fillId="0" borderId="15" xfId="0" applyFont="1" applyBorder="1" applyAlignment="1">
      <alignment horizontal="center" shrinkToFit="1"/>
    </xf>
    <xf numFmtId="176" fontId="4" fillId="0" borderId="15" xfId="0" applyNumberFormat="1" applyFont="1" applyBorder="1" applyAlignment="1">
      <alignment horizontal="right" shrinkToFit="1"/>
    </xf>
    <xf numFmtId="0" fontId="4" fillId="0" borderId="15" xfId="0" applyFont="1" applyBorder="1" applyAlignment="1">
      <alignment horizontal="right" shrinkToFit="1"/>
    </xf>
    <xf numFmtId="0" fontId="4" fillId="0" borderId="16" xfId="0" applyFont="1" applyBorder="1" applyAlignment="1">
      <alignment horizontal="right" shrinkToFit="1"/>
    </xf>
    <xf numFmtId="177" fontId="4" fillId="0" borderId="15" xfId="0" applyNumberFormat="1" applyFont="1" applyBorder="1" applyAlignment="1">
      <alignment horizontal="right" shrinkToFit="1"/>
    </xf>
    <xf numFmtId="176" fontId="4" fillId="0" borderId="15" xfId="0" applyNumberFormat="1" applyFont="1" applyFill="1" applyBorder="1" applyAlignment="1">
      <alignment horizontal="right" wrapText="1"/>
    </xf>
    <xf numFmtId="178" fontId="4" fillId="0" borderId="16" xfId="0" applyNumberFormat="1" applyFont="1" applyBorder="1" applyAlignment="1">
      <alignment horizontal="right" shrinkToFit="1"/>
    </xf>
    <xf numFmtId="176" fontId="4" fillId="0" borderId="8" xfId="0" applyNumberFormat="1" applyFont="1" applyFill="1" applyBorder="1" applyAlignment="1">
      <alignment horizontal="right" shrinkToFit="1"/>
    </xf>
    <xf numFmtId="176" fontId="4" fillId="0" borderId="15" xfId="0" applyNumberFormat="1" applyFont="1" applyFill="1" applyBorder="1" applyAlignment="1">
      <alignment horizontal="right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right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178" fontId="4" fillId="0" borderId="21" xfId="0" applyNumberFormat="1" applyFont="1" applyBorder="1" applyAlignment="1">
      <alignment horizontal="right" vertical="center" shrinkToFit="1"/>
    </xf>
    <xf numFmtId="178" fontId="4" fillId="0" borderId="24" xfId="0" applyNumberFormat="1" applyFont="1" applyBorder="1" applyAlignment="1">
      <alignment horizontal="right" vertical="center" shrinkToFit="1"/>
    </xf>
    <xf numFmtId="10" fontId="0" fillId="0" borderId="0" xfId="0" applyNumberFormat="1" applyAlignment="1">
      <alignment horizontal="right" vertical="center" wrapText="1"/>
    </xf>
    <xf numFmtId="0" fontId="7" fillId="0" borderId="0" xfId="0" applyFont="1" applyFill="1" applyAlignment="1"/>
    <xf numFmtId="0" fontId="8" fillId="2" borderId="0" xfId="0" applyFont="1" applyFill="1" applyAlignment="1">
      <alignment vertic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8" fillId="2" borderId="26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right" wrapText="1"/>
    </xf>
    <xf numFmtId="179" fontId="11" fillId="2" borderId="25" xfId="0" applyNumberFormat="1" applyFont="1" applyFill="1" applyBorder="1" applyAlignment="1">
      <alignment horizontal="left" wrapText="1"/>
    </xf>
    <xf numFmtId="180" fontId="11" fillId="2" borderId="25" xfId="0" applyNumberFormat="1" applyFont="1" applyFill="1" applyBorder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11" fillId="2" borderId="25" xfId="0" applyFont="1" applyFill="1" applyBorder="1" applyAlignment="1">
      <alignment horizontal="left" wrapText="1"/>
    </xf>
    <xf numFmtId="0" fontId="11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opLeftCell="A4" workbookViewId="0">
      <selection activeCell="D5" sqref="D5:H5"/>
    </sheetView>
  </sheetViews>
  <sheetFormatPr defaultColWidth="6.75" defaultRowHeight="11.25"/>
  <cols>
    <col min="1" max="1" width="4.15833333333333" style="100" customWidth="1"/>
    <col min="2" max="2" width="13.5583333333333" style="100" customWidth="1"/>
    <col min="3" max="3" width="6.625" style="100" customWidth="1"/>
    <col min="4" max="4" width="14.25" style="100" customWidth="1"/>
    <col min="5" max="5" width="3.83333333333333" style="100" customWidth="1"/>
    <col min="6" max="6" width="17.025" style="100" customWidth="1"/>
    <col min="7" max="7" width="9.75" style="100" customWidth="1"/>
    <col min="8" max="8" width="5.01666666666667" style="100" customWidth="1"/>
    <col min="9" max="9" width="6.95" style="100" customWidth="1"/>
    <col min="10" max="16384" width="6.75" style="100"/>
  </cols>
  <sheetData>
    <row r="1" s="100" customFormat="1" ht="64" customHeight="1" spans="1:9">
      <c r="A1" s="101" t="s">
        <v>0</v>
      </c>
      <c r="B1" s="102" t="s">
        <v>1</v>
      </c>
      <c r="C1" s="102"/>
      <c r="D1" s="102"/>
      <c r="E1" s="102"/>
      <c r="F1" s="102"/>
      <c r="G1" s="102"/>
      <c r="H1" s="103" t="s">
        <v>2</v>
      </c>
      <c r="I1" s="103"/>
    </row>
    <row r="2" s="100" customFormat="1" ht="49" customHeight="1" spans="1:9">
      <c r="A2" s="101" t="s">
        <v>0</v>
      </c>
      <c r="B2" s="104" t="s">
        <v>0</v>
      </c>
      <c r="C2" s="104"/>
      <c r="D2" s="104"/>
      <c r="E2" s="104"/>
      <c r="F2" s="104"/>
      <c r="G2" s="104"/>
      <c r="H2" s="101" t="s">
        <v>0</v>
      </c>
      <c r="I2" s="101"/>
    </row>
    <row r="3" s="100" customFormat="1" ht="53" customHeight="1" spans="1:9">
      <c r="A3" s="105" t="s">
        <v>3</v>
      </c>
      <c r="B3" s="105"/>
      <c r="C3" s="105"/>
      <c r="D3" s="105"/>
      <c r="E3" s="105"/>
      <c r="F3" s="105"/>
      <c r="G3" s="105"/>
      <c r="H3" s="105"/>
      <c r="I3" s="105"/>
    </row>
    <row r="4" s="100" customFormat="1" ht="56" customHeight="1" spans="1:9">
      <c r="A4" s="106" t="s">
        <v>4</v>
      </c>
      <c r="B4" s="106"/>
      <c r="C4" s="106"/>
      <c r="D4" s="107">
        <v>196118130</v>
      </c>
      <c r="E4" s="107"/>
      <c r="F4" s="107"/>
      <c r="G4" s="107"/>
      <c r="H4" s="107"/>
      <c r="I4" s="101" t="s">
        <v>0</v>
      </c>
    </row>
    <row r="5" s="100" customFormat="1" ht="56" customHeight="1" spans="1:9">
      <c r="A5" s="106" t="s">
        <v>5</v>
      </c>
      <c r="B5" s="106"/>
      <c r="C5" s="106"/>
      <c r="D5" s="108">
        <f>D4</f>
        <v>196118130</v>
      </c>
      <c r="E5" s="108"/>
      <c r="F5" s="108"/>
      <c r="G5" s="108"/>
      <c r="H5" s="108"/>
      <c r="I5" s="101" t="s">
        <v>0</v>
      </c>
    </row>
    <row r="6" s="100" customFormat="1" ht="83" customHeight="1" spans="1:9">
      <c r="A6" s="109" t="s">
        <v>6</v>
      </c>
      <c r="B6" s="109"/>
      <c r="C6" s="110" t="s">
        <v>0</v>
      </c>
      <c r="D6" s="110"/>
      <c r="E6" s="106" t="s">
        <v>0</v>
      </c>
      <c r="F6" s="109" t="s">
        <v>7</v>
      </c>
      <c r="G6" s="110" t="s">
        <v>0</v>
      </c>
      <c r="H6" s="110"/>
      <c r="I6" s="110"/>
    </row>
    <row r="7" s="100" customFormat="1" ht="27" customHeight="1" spans="1:9">
      <c r="A7" s="111" t="s">
        <v>0</v>
      </c>
      <c r="B7" s="111"/>
      <c r="C7" s="112" t="s">
        <v>8</v>
      </c>
      <c r="D7" s="112"/>
      <c r="E7" s="113" t="s">
        <v>0</v>
      </c>
      <c r="F7" s="111" t="s">
        <v>0</v>
      </c>
      <c r="G7" s="112" t="s">
        <v>8</v>
      </c>
      <c r="H7" s="112"/>
      <c r="I7" s="112"/>
    </row>
    <row r="8" s="100" customFormat="1" ht="72" customHeight="1" spans="1:9">
      <c r="A8" s="109" t="s">
        <v>9</v>
      </c>
      <c r="B8" s="109"/>
      <c r="C8" s="110" t="s">
        <v>0</v>
      </c>
      <c r="D8" s="110"/>
      <c r="E8" s="106" t="s">
        <v>0</v>
      </c>
      <c r="F8" s="109" t="s">
        <v>9</v>
      </c>
      <c r="G8" s="110" t="s">
        <v>0</v>
      </c>
      <c r="H8" s="110"/>
      <c r="I8" s="110"/>
    </row>
    <row r="9" s="100" customFormat="1" ht="27" customHeight="1" spans="1:9">
      <c r="A9" s="111" t="s">
        <v>0</v>
      </c>
      <c r="B9" s="111"/>
      <c r="C9" s="112" t="s">
        <v>10</v>
      </c>
      <c r="D9" s="112"/>
      <c r="E9" s="113" t="s">
        <v>0</v>
      </c>
      <c r="F9" s="111" t="s">
        <v>0</v>
      </c>
      <c r="G9" s="112" t="s">
        <v>10</v>
      </c>
      <c r="H9" s="112"/>
      <c r="I9" s="112"/>
    </row>
    <row r="10" s="100" customFormat="1" ht="72" customHeight="1" spans="1:9">
      <c r="A10" s="109" t="s">
        <v>11</v>
      </c>
      <c r="B10" s="109"/>
      <c r="C10" s="110" t="s">
        <v>0</v>
      </c>
      <c r="D10" s="110"/>
      <c r="E10" s="106" t="s">
        <v>0</v>
      </c>
      <c r="F10" s="109" t="s">
        <v>12</v>
      </c>
      <c r="G10" s="110" t="s">
        <v>0</v>
      </c>
      <c r="H10" s="110"/>
      <c r="I10" s="110"/>
    </row>
    <row r="11" s="100" customFormat="1" ht="27" customHeight="1" spans="1:9">
      <c r="A11" s="111" t="s">
        <v>0</v>
      </c>
      <c r="B11" s="111"/>
      <c r="C11" s="112" t="s">
        <v>13</v>
      </c>
      <c r="D11" s="112"/>
      <c r="E11" s="113" t="s">
        <v>0</v>
      </c>
      <c r="F11" s="111" t="s">
        <v>0</v>
      </c>
      <c r="G11" s="112" t="s">
        <v>14</v>
      </c>
      <c r="H11" s="112"/>
      <c r="I11" s="112"/>
    </row>
    <row r="12" s="100" customFormat="1" ht="72" customHeight="1" spans="1:9">
      <c r="A12" s="109" t="s">
        <v>15</v>
      </c>
      <c r="B12" s="109"/>
      <c r="C12" s="109" t="s">
        <v>0</v>
      </c>
      <c r="D12" s="109"/>
      <c r="E12" s="106" t="s">
        <v>0</v>
      </c>
      <c r="F12" s="109" t="s">
        <v>16</v>
      </c>
      <c r="G12" s="109" t="s">
        <v>0</v>
      </c>
      <c r="H12" s="109"/>
      <c r="I12" s="109"/>
    </row>
  </sheetData>
  <mergeCells count="30">
    <mergeCell ref="B1:G1"/>
    <mergeCell ref="H1:I1"/>
    <mergeCell ref="B2:G2"/>
    <mergeCell ref="H2:I2"/>
    <mergeCell ref="A3:I3"/>
    <mergeCell ref="A4:C4"/>
    <mergeCell ref="D4:H4"/>
    <mergeCell ref="A5:C5"/>
    <mergeCell ref="D5:H5"/>
    <mergeCell ref="A6:B6"/>
    <mergeCell ref="C6:D6"/>
    <mergeCell ref="G6:I6"/>
    <mergeCell ref="A7:B7"/>
    <mergeCell ref="C7:D7"/>
    <mergeCell ref="G7:I7"/>
    <mergeCell ref="A8:B8"/>
    <mergeCell ref="C8:D8"/>
    <mergeCell ref="G8:I8"/>
    <mergeCell ref="A9:B9"/>
    <mergeCell ref="C9:D9"/>
    <mergeCell ref="G9:I9"/>
    <mergeCell ref="A10:B10"/>
    <mergeCell ref="C10:D10"/>
    <mergeCell ref="G10:I10"/>
    <mergeCell ref="A11:B11"/>
    <mergeCell ref="C11:D11"/>
    <mergeCell ref="G11:I11"/>
    <mergeCell ref="A12:B12"/>
    <mergeCell ref="C12:D12"/>
    <mergeCell ref="G12:I12"/>
  </mergeCells>
  <printOptions horizontalCentered="1"/>
  <pageMargins left="0.393055555555556" right="0.393055555555556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tabSelected="1" topLeftCell="G1" workbookViewId="0">
      <selection activeCell="K19" sqref="K19"/>
    </sheetView>
  </sheetViews>
  <sheetFormatPr defaultColWidth="9" defaultRowHeight="14.25"/>
  <cols>
    <col min="1" max="2" width="12.25" hidden="1" customWidth="1"/>
    <col min="3" max="3" width="16.25" hidden="1" customWidth="1"/>
    <col min="4" max="4" width="28.5" hidden="1" customWidth="1"/>
    <col min="5" max="5" width="12.25" hidden="1" customWidth="1"/>
    <col min="6" max="6" width="9.58333333333333" hidden="1" customWidth="1"/>
    <col min="7" max="8" width="12.25" customWidth="1"/>
    <col min="9" max="9" width="16.25" customWidth="1"/>
    <col min="10" max="10" width="28.5" customWidth="1"/>
    <col min="11" max="11" width="12.25" customWidth="1"/>
    <col min="12" max="12" width="9.58333333333333" hidden="1" customWidth="1"/>
    <col min="13" max="14" width="12.25" hidden="1" customWidth="1"/>
    <col min="15" max="15" width="16.25" hidden="1" customWidth="1"/>
    <col min="16" max="16" width="28.5" hidden="1" customWidth="1"/>
    <col min="17" max="17" width="12.25" hidden="1" customWidth="1"/>
  </cols>
  <sheetData>
    <row r="1" ht="32.95" customHeight="1" spans="1:17">
      <c r="A1" s="2" t="s">
        <v>17</v>
      </c>
      <c r="B1" s="2"/>
      <c r="C1" s="2"/>
      <c r="D1" s="2"/>
      <c r="E1" s="2"/>
      <c r="G1" s="3" t="s">
        <v>17</v>
      </c>
      <c r="H1" s="3"/>
      <c r="I1" s="3"/>
      <c r="J1" s="3"/>
      <c r="K1" s="3"/>
      <c r="M1" s="3" t="s">
        <v>17</v>
      </c>
      <c r="N1" s="3"/>
      <c r="O1" s="3"/>
      <c r="P1" s="3"/>
      <c r="Q1" s="3"/>
    </row>
    <row r="2" ht="13.9" customHeight="1" spans="1:17">
      <c r="A2" s="4" t="s">
        <v>18</v>
      </c>
      <c r="B2" s="4"/>
      <c r="C2" s="4"/>
      <c r="D2" s="5" t="s">
        <v>19</v>
      </c>
      <c r="E2" s="5"/>
      <c r="G2" s="6" t="s">
        <v>18</v>
      </c>
      <c r="H2" s="6"/>
      <c r="I2" s="6"/>
      <c r="J2" s="29" t="s">
        <v>19</v>
      </c>
      <c r="K2" s="29"/>
      <c r="M2" s="6" t="s">
        <v>18</v>
      </c>
      <c r="N2" s="6"/>
      <c r="O2" s="6"/>
      <c r="P2" s="29" t="s">
        <v>19</v>
      </c>
      <c r="Q2" s="29"/>
    </row>
    <row r="3" ht="13.9" customHeight="1" spans="1:17">
      <c r="A3" s="4" t="s">
        <v>20</v>
      </c>
      <c r="B3" s="4"/>
      <c r="C3" s="4"/>
      <c r="D3" s="4"/>
      <c r="E3" s="5" t="s">
        <v>21</v>
      </c>
      <c r="G3" s="6" t="s">
        <v>22</v>
      </c>
      <c r="H3" s="6"/>
      <c r="I3" s="6"/>
      <c r="J3" s="6"/>
      <c r="K3" s="29" t="s">
        <v>21</v>
      </c>
      <c r="M3" s="6" t="s">
        <v>23</v>
      </c>
      <c r="N3" s="6"/>
      <c r="O3" s="6"/>
      <c r="P3" s="6"/>
      <c r="Q3" s="29" t="s">
        <v>21</v>
      </c>
    </row>
    <row r="4" ht="27.85" customHeight="1" spans="1:17">
      <c r="A4" s="74" t="s">
        <v>24</v>
      </c>
      <c r="B4" s="75" t="s">
        <v>25</v>
      </c>
      <c r="C4" s="75" t="s">
        <v>26</v>
      </c>
      <c r="D4" s="75"/>
      <c r="E4" s="76" t="s">
        <v>27</v>
      </c>
      <c r="G4" s="77" t="s">
        <v>24</v>
      </c>
      <c r="H4" s="78" t="s">
        <v>25</v>
      </c>
      <c r="I4" s="78" t="s">
        <v>26</v>
      </c>
      <c r="J4" s="78"/>
      <c r="K4" s="96" t="s">
        <v>27</v>
      </c>
      <c r="M4" s="77" t="s">
        <v>24</v>
      </c>
      <c r="N4" s="78" t="s">
        <v>25</v>
      </c>
      <c r="O4" s="78" t="s">
        <v>26</v>
      </c>
      <c r="P4" s="78"/>
      <c r="Q4" s="96" t="s">
        <v>27</v>
      </c>
    </row>
    <row r="5" ht="28.55" customHeight="1" spans="1:17">
      <c r="A5" s="79" t="s">
        <v>28</v>
      </c>
      <c r="B5" s="80" t="s">
        <v>29</v>
      </c>
      <c r="C5" s="80" t="s">
        <v>30</v>
      </c>
      <c r="D5" s="80"/>
      <c r="E5" s="81" t="s">
        <v>31</v>
      </c>
      <c r="G5" s="82" t="s">
        <v>28</v>
      </c>
      <c r="H5" s="83" t="s">
        <v>29</v>
      </c>
      <c r="I5" s="83" t="s">
        <v>30</v>
      </c>
      <c r="J5" s="83"/>
      <c r="K5" s="97">
        <f>'【招预01-3表】工程量清单预算表(不含未计分摊项)'!J50</f>
        <v>8326805.30606929</v>
      </c>
      <c r="M5" s="82" t="s">
        <v>28</v>
      </c>
      <c r="N5" s="83" t="s">
        <v>29</v>
      </c>
      <c r="O5" s="83" t="s">
        <v>30</v>
      </c>
      <c r="P5" s="83"/>
      <c r="Q5" s="97">
        <f>'【招预01-3表】工程量清单预算表(不含未计分摊项)'!Q50</f>
        <v>2956271.69393071</v>
      </c>
    </row>
    <row r="6" ht="28.55" customHeight="1" spans="1:17">
      <c r="A6" s="79" t="s">
        <v>32</v>
      </c>
      <c r="B6" s="80" t="s">
        <v>33</v>
      </c>
      <c r="C6" s="80" t="s">
        <v>34</v>
      </c>
      <c r="D6" s="80"/>
      <c r="E6" s="81" t="s">
        <v>35</v>
      </c>
      <c r="G6" s="82" t="s">
        <v>32</v>
      </c>
      <c r="H6" s="83" t="s">
        <v>33</v>
      </c>
      <c r="I6" s="83" t="s">
        <v>34</v>
      </c>
      <c r="J6" s="83"/>
      <c r="K6" s="97">
        <f>'【招预01-3表】工程量清单预算表(不含未计分摊项)'!J261</f>
        <v>83895848.7741263</v>
      </c>
      <c r="M6" s="82" t="s">
        <v>32</v>
      </c>
      <c r="N6" s="83" t="s">
        <v>33</v>
      </c>
      <c r="O6" s="83" t="s">
        <v>34</v>
      </c>
      <c r="P6" s="83"/>
      <c r="Q6" s="97">
        <f>'【招预01-3表】工程量清单预算表(不含未计分摊项)'!Q261</f>
        <v>30415058.2258737</v>
      </c>
    </row>
    <row r="7" ht="27.85" customHeight="1" spans="1:17">
      <c r="A7" s="79" t="s">
        <v>36</v>
      </c>
      <c r="B7" s="80" t="s">
        <v>37</v>
      </c>
      <c r="C7" s="80" t="s">
        <v>38</v>
      </c>
      <c r="D7" s="80"/>
      <c r="E7" s="81" t="s">
        <v>39</v>
      </c>
      <c r="G7" s="82" t="s">
        <v>36</v>
      </c>
      <c r="H7" s="83" t="s">
        <v>37</v>
      </c>
      <c r="I7" s="83" t="s">
        <v>38</v>
      </c>
      <c r="J7" s="83"/>
      <c r="K7" s="97">
        <f>'【招预01-3表】工程量清单预算表(不含未计分摊项)'!J366</f>
        <v>42716775.3483104</v>
      </c>
      <c r="M7" s="82" t="s">
        <v>36</v>
      </c>
      <c r="N7" s="83" t="s">
        <v>37</v>
      </c>
      <c r="O7" s="83" t="s">
        <v>38</v>
      </c>
      <c r="P7" s="83"/>
      <c r="Q7" s="97">
        <f>'【招预01-3表】工程量清单预算表(不含未计分摊项)'!Q366</f>
        <v>10234766.6516895</v>
      </c>
    </row>
    <row r="8" ht="28.55" customHeight="1" spans="1:17">
      <c r="A8" s="79" t="s">
        <v>40</v>
      </c>
      <c r="B8" s="80" t="s">
        <v>41</v>
      </c>
      <c r="C8" s="80" t="s">
        <v>42</v>
      </c>
      <c r="D8" s="80"/>
      <c r="E8" s="81" t="s">
        <v>43</v>
      </c>
      <c r="G8" s="82" t="s">
        <v>40</v>
      </c>
      <c r="H8" s="83" t="s">
        <v>41</v>
      </c>
      <c r="I8" s="83" t="s">
        <v>42</v>
      </c>
      <c r="J8" s="83"/>
      <c r="K8" s="97">
        <f>'【招预01-3表】工程量清单预算表(不含未计分摊项)'!J524</f>
        <v>4928975</v>
      </c>
      <c r="M8" s="82" t="s">
        <v>40</v>
      </c>
      <c r="N8" s="83" t="s">
        <v>41</v>
      </c>
      <c r="O8" s="83" t="s">
        <v>42</v>
      </c>
      <c r="P8" s="83"/>
      <c r="Q8" s="97">
        <f>'【招预01-3表】工程量清单预算表(不含未计分摊项)'!Q524</f>
        <v>780911</v>
      </c>
    </row>
    <row r="9" ht="28.55" customHeight="1" spans="1:17">
      <c r="A9" s="79" t="s">
        <v>44</v>
      </c>
      <c r="B9" s="80" t="s">
        <v>45</v>
      </c>
      <c r="C9" s="80" t="s">
        <v>46</v>
      </c>
      <c r="D9" s="80"/>
      <c r="E9" s="84"/>
      <c r="G9" s="82" t="s">
        <v>44</v>
      </c>
      <c r="H9" s="83" t="s">
        <v>45</v>
      </c>
      <c r="I9" s="83" t="s">
        <v>46</v>
      </c>
      <c r="J9" s="83"/>
      <c r="K9" s="97"/>
      <c r="M9" s="82" t="s">
        <v>44</v>
      </c>
      <c r="N9" s="83" t="s">
        <v>45</v>
      </c>
      <c r="O9" s="83" t="s">
        <v>46</v>
      </c>
      <c r="P9" s="83"/>
      <c r="Q9" s="97"/>
    </row>
    <row r="10" ht="28.55" customHeight="1" spans="1:17">
      <c r="A10" s="79" t="s">
        <v>47</v>
      </c>
      <c r="B10" s="80" t="s">
        <v>48</v>
      </c>
      <c r="C10" s="80" t="s">
        <v>49</v>
      </c>
      <c r="D10" s="80"/>
      <c r="E10" s="81" t="s">
        <v>50</v>
      </c>
      <c r="G10" s="82" t="s">
        <v>47</v>
      </c>
      <c r="H10" s="83" t="s">
        <v>48</v>
      </c>
      <c r="I10" s="83" t="s">
        <v>49</v>
      </c>
      <c r="J10" s="83"/>
      <c r="K10" s="97">
        <f>'【招预01-3表】工程量清单预算表(不含未计分摊项)'!J629</f>
        <v>12576486.1340045</v>
      </c>
      <c r="M10" s="82" t="s">
        <v>47</v>
      </c>
      <c r="N10" s="83" t="s">
        <v>48</v>
      </c>
      <c r="O10" s="83" t="s">
        <v>49</v>
      </c>
      <c r="P10" s="83"/>
      <c r="Q10" s="97">
        <f>'【招预01-3表】工程量清单预算表(不含未计分摊项)'!Q629</f>
        <v>3402459.86599551</v>
      </c>
    </row>
    <row r="11" ht="27.85" customHeight="1" spans="1:17">
      <c r="A11" s="79" t="s">
        <v>51</v>
      </c>
      <c r="B11" s="80" t="s">
        <v>52</v>
      </c>
      <c r="C11" s="80" t="s">
        <v>53</v>
      </c>
      <c r="D11" s="80"/>
      <c r="E11" s="81" t="s">
        <v>54</v>
      </c>
      <c r="G11" s="82" t="s">
        <v>51</v>
      </c>
      <c r="H11" s="83" t="s">
        <v>52</v>
      </c>
      <c r="I11" s="83" t="s">
        <v>53</v>
      </c>
      <c r="J11" s="83"/>
      <c r="K11" s="97">
        <f>'【招预01-3表】工程量清单预算表(不含未计分摊项)'!J946</f>
        <v>29197910.5197748</v>
      </c>
      <c r="M11" s="82" t="s">
        <v>51</v>
      </c>
      <c r="N11" s="83" t="s">
        <v>52</v>
      </c>
      <c r="O11" s="83" t="s">
        <v>53</v>
      </c>
      <c r="P11" s="83"/>
      <c r="Q11" s="97">
        <f>'【招预01-3表】工程量清单预算表(不含未计分摊项)'!Q946</f>
        <v>7265010.48022524</v>
      </c>
    </row>
    <row r="12" ht="28.55" customHeight="1" spans="1:17">
      <c r="A12" s="79" t="s">
        <v>55</v>
      </c>
      <c r="B12" s="80" t="s">
        <v>56</v>
      </c>
      <c r="C12" s="80" t="s">
        <v>57</v>
      </c>
      <c r="D12" s="80"/>
      <c r="E12" s="81" t="s">
        <v>58</v>
      </c>
      <c r="G12" s="82" t="s">
        <v>55</v>
      </c>
      <c r="H12" s="83" t="s">
        <v>56</v>
      </c>
      <c r="I12" s="83" t="s">
        <v>57</v>
      </c>
      <c r="J12" s="83"/>
      <c r="K12" s="97">
        <f>'【招预01-3表】工程量清单预算表(不含未计分摊项)'!J1051</f>
        <v>3816377.39518668</v>
      </c>
      <c r="M12" s="82" t="s">
        <v>55</v>
      </c>
      <c r="N12" s="83" t="s">
        <v>56</v>
      </c>
      <c r="O12" s="83" t="s">
        <v>57</v>
      </c>
      <c r="P12" s="83"/>
      <c r="Q12" s="97">
        <f>'【招预01-3表】工程量清单预算表(不含未计分摊项)'!Q1051</f>
        <v>664479.604813318</v>
      </c>
    </row>
    <row r="13" ht="28.55" customHeight="1" spans="1:17">
      <c r="A13" s="79" t="s">
        <v>59</v>
      </c>
      <c r="B13" s="80" t="s">
        <v>60</v>
      </c>
      <c r="C13" s="80" t="s">
        <v>61</v>
      </c>
      <c r="D13" s="80"/>
      <c r="E13" s="81" t="s">
        <v>62</v>
      </c>
      <c r="G13" s="82" t="s">
        <v>59</v>
      </c>
      <c r="H13" s="83" t="s">
        <v>60</v>
      </c>
      <c r="I13" s="83" t="s">
        <v>61</v>
      </c>
      <c r="J13" s="83"/>
      <c r="K13" s="97">
        <f>'【招预01-3表】工程量清单预算表(不含未计分摊项)'!J1103</f>
        <v>1972240.24914676</v>
      </c>
      <c r="M13" s="82" t="s">
        <v>59</v>
      </c>
      <c r="N13" s="83" t="s">
        <v>60</v>
      </c>
      <c r="O13" s="83" t="s">
        <v>61</v>
      </c>
      <c r="P13" s="83"/>
      <c r="Q13" s="97">
        <f>'【招预01-3表】工程量清单预算表(不含未计分摊项)'!Q1103</f>
        <v>672740.750853242</v>
      </c>
    </row>
    <row r="14" ht="27.85" customHeight="1" spans="1:17">
      <c r="A14" s="79" t="s">
        <v>63</v>
      </c>
      <c r="B14" s="80" t="s">
        <v>64</v>
      </c>
      <c r="C14" s="80"/>
      <c r="D14" s="80"/>
      <c r="E14" s="81" t="s">
        <v>65</v>
      </c>
      <c r="G14" s="82" t="s">
        <v>63</v>
      </c>
      <c r="H14" s="83" t="s">
        <v>64</v>
      </c>
      <c r="I14" s="83"/>
      <c r="J14" s="83"/>
      <c r="K14" s="97">
        <f>SUM(K5:K13)</f>
        <v>187431418.726619</v>
      </c>
      <c r="M14" s="82" t="s">
        <v>63</v>
      </c>
      <c r="N14" s="83" t="s">
        <v>64</v>
      </c>
      <c r="O14" s="83"/>
      <c r="P14" s="83"/>
      <c r="Q14" s="97">
        <f>SUM(Q5:Q13)</f>
        <v>56391698.2733812</v>
      </c>
    </row>
    <row r="15" ht="27.85" customHeight="1" spans="1:17">
      <c r="A15" s="85" t="s">
        <v>66</v>
      </c>
      <c r="B15" s="80" t="s">
        <v>67</v>
      </c>
      <c r="C15" s="80"/>
      <c r="D15" s="80"/>
      <c r="E15" s="81" t="s">
        <v>68</v>
      </c>
      <c r="G15" s="86" t="s">
        <v>66</v>
      </c>
      <c r="H15" s="83" t="s">
        <v>67</v>
      </c>
      <c r="I15" s="83"/>
      <c r="J15" s="83"/>
      <c r="K15" s="97">
        <v>9383761.9019353</v>
      </c>
      <c r="M15" s="86" t="s">
        <v>66</v>
      </c>
      <c r="N15" s="83" t="s">
        <v>67</v>
      </c>
      <c r="O15" s="83"/>
      <c r="P15" s="83"/>
      <c r="Q15" s="97">
        <f>E15-K15</f>
        <v>-6985761.9019353</v>
      </c>
    </row>
    <row r="16" ht="27.85" customHeight="1" spans="1:17">
      <c r="A16" s="85" t="s">
        <v>69</v>
      </c>
      <c r="B16" s="87" t="s">
        <v>70</v>
      </c>
      <c r="C16" s="87"/>
      <c r="D16" s="87"/>
      <c r="E16" s="81" t="s">
        <v>71</v>
      </c>
      <c r="G16" s="86" t="s">
        <v>69</v>
      </c>
      <c r="H16" s="88" t="s">
        <v>70</v>
      </c>
      <c r="I16" s="88"/>
      <c r="J16" s="88"/>
      <c r="K16" s="97">
        <f>K14-K15</f>
        <v>178047656.824684</v>
      </c>
      <c r="M16" s="86" t="s">
        <v>69</v>
      </c>
      <c r="N16" s="88" t="s">
        <v>70</v>
      </c>
      <c r="O16" s="88"/>
      <c r="P16" s="88"/>
      <c r="Q16" s="97">
        <f>Q14-Q15</f>
        <v>63377460.1753165</v>
      </c>
    </row>
    <row r="17" ht="27.1" customHeight="1" spans="1:17">
      <c r="A17" s="85" t="s">
        <v>72</v>
      </c>
      <c r="B17" s="89" t="s">
        <v>73</v>
      </c>
      <c r="C17" s="89"/>
      <c r="D17" s="89"/>
      <c r="E17" s="81"/>
      <c r="G17" s="86" t="s">
        <v>72</v>
      </c>
      <c r="H17" s="90" t="s">
        <v>73</v>
      </c>
      <c r="I17" s="90"/>
      <c r="J17" s="90"/>
      <c r="K17" s="97"/>
      <c r="M17" s="86" t="s">
        <v>72</v>
      </c>
      <c r="N17" s="90" t="s">
        <v>73</v>
      </c>
      <c r="O17" s="90"/>
      <c r="P17" s="90"/>
      <c r="Q17" s="97"/>
    </row>
    <row r="18" ht="27.85" customHeight="1" spans="1:17">
      <c r="A18" s="85" t="s">
        <v>74</v>
      </c>
      <c r="B18" s="89" t="s">
        <v>75</v>
      </c>
      <c r="C18" s="89"/>
      <c r="D18" s="89"/>
      <c r="E18" s="81" t="s">
        <v>76</v>
      </c>
      <c r="G18" s="86" t="s">
        <v>74</v>
      </c>
      <c r="H18" s="90" t="s">
        <v>75</v>
      </c>
      <c r="I18" s="90"/>
      <c r="J18" s="90"/>
      <c r="K18" s="97">
        <f>E18/E14*K14</f>
        <v>8686711.76794036</v>
      </c>
      <c r="M18" s="86" t="s">
        <v>74</v>
      </c>
      <c r="N18" s="90" t="s">
        <v>75</v>
      </c>
      <c r="O18" s="90"/>
      <c r="P18" s="90"/>
      <c r="Q18" s="97">
        <f>E18-K18</f>
        <v>2613534.23205964</v>
      </c>
    </row>
    <row r="19" ht="27.85" customHeight="1" spans="1:17">
      <c r="A19" s="91" t="s">
        <v>77</v>
      </c>
      <c r="B19" s="92" t="s">
        <v>78</v>
      </c>
      <c r="C19" s="92"/>
      <c r="D19" s="92"/>
      <c r="E19" s="93" t="s">
        <v>79</v>
      </c>
      <c r="G19" s="94" t="s">
        <v>77</v>
      </c>
      <c r="H19" s="95" t="s">
        <v>78</v>
      </c>
      <c r="I19" s="95"/>
      <c r="J19" s="95"/>
      <c r="K19" s="98">
        <f>K14+K17+K18</f>
        <v>196118130.494559</v>
      </c>
      <c r="M19" s="94" t="s">
        <v>77</v>
      </c>
      <c r="N19" s="95" t="s">
        <v>78</v>
      </c>
      <c r="O19" s="95"/>
      <c r="P19" s="95"/>
      <c r="Q19" s="98">
        <f>Q14+Q17+Q18</f>
        <v>59005232.5054408</v>
      </c>
    </row>
    <row r="20" ht="16.85" customHeight="1" spans="1:17">
      <c r="A20" s="4" t="s">
        <v>80</v>
      </c>
      <c r="B20" s="4"/>
      <c r="C20" s="4"/>
      <c r="D20" s="5" t="s">
        <v>81</v>
      </c>
      <c r="E20" s="5"/>
      <c r="G20" s="6" t="s">
        <v>80</v>
      </c>
      <c r="H20" s="6"/>
      <c r="I20" s="6"/>
      <c r="J20" s="29" t="s">
        <v>81</v>
      </c>
      <c r="K20" s="29"/>
      <c r="M20" s="6" t="s">
        <v>80</v>
      </c>
      <c r="N20" s="6"/>
      <c r="O20" s="6"/>
      <c r="P20" s="29" t="s">
        <v>81</v>
      </c>
      <c r="Q20" s="29"/>
    </row>
    <row r="22" hidden="1" spans="11:11">
      <c r="K22" s="99">
        <f>K19/E19</f>
        <v>0.76871881974431</v>
      </c>
    </row>
    <row r="23" hidden="1" spans="11:11">
      <c r="K23" s="99">
        <v>0.7726</v>
      </c>
    </row>
  </sheetData>
  <mergeCells count="66">
    <mergeCell ref="A1:E1"/>
    <mergeCell ref="G1:K1"/>
    <mergeCell ref="M1:Q1"/>
    <mergeCell ref="A2:C2"/>
    <mergeCell ref="D2:E2"/>
    <mergeCell ref="G2:I2"/>
    <mergeCell ref="J2:K2"/>
    <mergeCell ref="M2:O2"/>
    <mergeCell ref="P2:Q2"/>
    <mergeCell ref="A3:D3"/>
    <mergeCell ref="G3:J3"/>
    <mergeCell ref="M3:P3"/>
    <mergeCell ref="C4:D4"/>
    <mergeCell ref="I4:J4"/>
    <mergeCell ref="O4:P4"/>
    <mergeCell ref="C5:D5"/>
    <mergeCell ref="I5:J5"/>
    <mergeCell ref="O5:P5"/>
    <mergeCell ref="C6:D6"/>
    <mergeCell ref="I6:J6"/>
    <mergeCell ref="O6:P6"/>
    <mergeCell ref="C7:D7"/>
    <mergeCell ref="I7:J7"/>
    <mergeCell ref="O7:P7"/>
    <mergeCell ref="C8:D8"/>
    <mergeCell ref="I8:J8"/>
    <mergeCell ref="O8:P8"/>
    <mergeCell ref="C9:D9"/>
    <mergeCell ref="I9:J9"/>
    <mergeCell ref="O9:P9"/>
    <mergeCell ref="C10:D10"/>
    <mergeCell ref="I10:J10"/>
    <mergeCell ref="O10:P10"/>
    <mergeCell ref="C11:D11"/>
    <mergeCell ref="I11:J11"/>
    <mergeCell ref="O11:P11"/>
    <mergeCell ref="C12:D12"/>
    <mergeCell ref="I12:J12"/>
    <mergeCell ref="O12:P12"/>
    <mergeCell ref="C13:D13"/>
    <mergeCell ref="I13:J13"/>
    <mergeCell ref="O13:P13"/>
    <mergeCell ref="B14:D14"/>
    <mergeCell ref="H14:J14"/>
    <mergeCell ref="N14:P14"/>
    <mergeCell ref="B15:D15"/>
    <mergeCell ref="H15:J15"/>
    <mergeCell ref="N15:P15"/>
    <mergeCell ref="B16:D16"/>
    <mergeCell ref="H16:J16"/>
    <mergeCell ref="N16:P16"/>
    <mergeCell ref="B17:D17"/>
    <mergeCell ref="H17:J17"/>
    <mergeCell ref="N17:P17"/>
    <mergeCell ref="B18:D18"/>
    <mergeCell ref="H18:J18"/>
    <mergeCell ref="N18:P18"/>
    <mergeCell ref="B19:D19"/>
    <mergeCell ref="H19:J19"/>
    <mergeCell ref="N19:P19"/>
    <mergeCell ref="A20:C20"/>
    <mergeCell ref="D20:E20"/>
    <mergeCell ref="G20:I20"/>
    <mergeCell ref="J20:K20"/>
    <mergeCell ref="M20:O20"/>
    <mergeCell ref="P20:Q20"/>
  </mergeCells>
  <printOptions horizontalCentered="1"/>
  <pageMargins left="0.393055555555556" right="0.393055555555556" top="0.786805555555556" bottom="0.393055555555556" header="0" footer="0"/>
  <pageSetup paperSize="9" fitToWidth="0" fitToHeight="0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05"/>
  <sheetViews>
    <sheetView topLeftCell="H143" workbookViewId="0">
      <selection activeCell="K170" sqref="K170"/>
    </sheetView>
  </sheetViews>
  <sheetFormatPr defaultColWidth="9" defaultRowHeight="14.25"/>
  <cols>
    <col min="1" max="1" width="10.625" hidden="1" customWidth="1"/>
    <col min="2" max="2" width="35.8666666666667" hidden="1" customWidth="1"/>
    <col min="3" max="3" width="5.625" hidden="1" customWidth="1"/>
    <col min="4" max="4" width="9.875" hidden="1" customWidth="1"/>
    <col min="5" max="6" width="9.75" hidden="1" customWidth="1"/>
    <col min="7" max="7" width="6.58333333333333" hidden="1" customWidth="1"/>
    <col min="8" max="8" width="10.625" customWidth="1"/>
    <col min="9" max="9" width="35.8666666666667" customWidth="1"/>
    <col min="10" max="10" width="5.625" customWidth="1"/>
    <col min="11" max="11" width="9.875" style="1" customWidth="1"/>
    <col min="12" max="13" width="9.75" customWidth="1"/>
    <col min="14" max="14" width="6.58333333333333" hidden="1" customWidth="1"/>
    <col min="15" max="15" width="10.625" hidden="1" customWidth="1"/>
    <col min="16" max="16" width="35.8666666666667" hidden="1" customWidth="1"/>
    <col min="17" max="17" width="5.625" hidden="1" customWidth="1"/>
    <col min="18" max="18" width="9.875" hidden="1" customWidth="1"/>
    <col min="19" max="20" width="9.75" hidden="1" customWidth="1"/>
  </cols>
  <sheetData>
    <row r="1" ht="32.95" customHeight="1" spans="1:20">
      <c r="A1" s="2" t="s">
        <v>82</v>
      </c>
      <c r="B1" s="2"/>
      <c r="C1" s="2"/>
      <c r="D1" s="2"/>
      <c r="E1" s="2"/>
      <c r="F1" s="2"/>
      <c r="H1" s="3" t="s">
        <v>82</v>
      </c>
      <c r="I1" s="3"/>
      <c r="J1" s="3"/>
      <c r="K1" s="28"/>
      <c r="L1" s="3"/>
      <c r="M1" s="3"/>
      <c r="N1" s="3"/>
      <c r="O1" s="3" t="s">
        <v>82</v>
      </c>
      <c r="P1" s="3"/>
      <c r="Q1" s="3"/>
      <c r="R1" s="3"/>
      <c r="S1" s="3"/>
      <c r="T1" s="3"/>
    </row>
    <row r="2" ht="13.9" customHeight="1" spans="1:20">
      <c r="A2" s="4" t="s">
        <v>18</v>
      </c>
      <c r="B2" s="4"/>
      <c r="C2" s="5" t="s">
        <v>19</v>
      </c>
      <c r="D2" s="5"/>
      <c r="E2" s="5"/>
      <c r="F2" s="5"/>
      <c r="H2" s="6" t="s">
        <v>18</v>
      </c>
      <c r="I2" s="6"/>
      <c r="J2" s="29" t="s">
        <v>19</v>
      </c>
      <c r="K2" s="30"/>
      <c r="L2" s="29"/>
      <c r="M2" s="29"/>
      <c r="N2" s="29"/>
      <c r="O2" s="6" t="s">
        <v>18</v>
      </c>
      <c r="P2" s="6"/>
      <c r="Q2" s="29" t="s">
        <v>19</v>
      </c>
      <c r="R2" s="29"/>
      <c r="S2" s="29"/>
      <c r="T2" s="29"/>
    </row>
    <row r="3" ht="13.9" customHeight="1" spans="1:20">
      <c r="A3" s="4" t="s">
        <v>20</v>
      </c>
      <c r="B3" s="4"/>
      <c r="C3" s="4"/>
      <c r="D3" s="6" t="s">
        <v>83</v>
      </c>
      <c r="E3" s="6" t="s">
        <v>84</v>
      </c>
      <c r="F3" s="5" t="s">
        <v>85</v>
      </c>
      <c r="H3" s="6" t="s">
        <v>22</v>
      </c>
      <c r="I3" s="6"/>
      <c r="J3" s="6"/>
      <c r="K3" s="31" t="s">
        <v>83</v>
      </c>
      <c r="L3" s="6" t="s">
        <v>84</v>
      </c>
      <c r="M3" s="29" t="s">
        <v>85</v>
      </c>
      <c r="N3" s="29"/>
      <c r="O3" s="6" t="s">
        <v>23</v>
      </c>
      <c r="P3" s="6"/>
      <c r="Q3" s="6"/>
      <c r="R3" s="6" t="s">
        <v>83</v>
      </c>
      <c r="S3" s="6" t="s">
        <v>84</v>
      </c>
      <c r="T3" s="29" t="s">
        <v>85</v>
      </c>
    </row>
    <row r="4" ht="27.85" customHeight="1" spans="1:20">
      <c r="A4" s="7" t="s">
        <v>86</v>
      </c>
      <c r="B4" s="8"/>
      <c r="C4" s="8"/>
      <c r="D4" s="8"/>
      <c r="E4" s="8"/>
      <c r="F4" s="9"/>
      <c r="H4" s="10" t="s">
        <v>86</v>
      </c>
      <c r="I4" s="32"/>
      <c r="J4" s="32"/>
      <c r="K4" s="33"/>
      <c r="L4" s="32"/>
      <c r="M4" s="34"/>
      <c r="N4" s="35"/>
      <c r="O4" s="10" t="s">
        <v>86</v>
      </c>
      <c r="P4" s="32"/>
      <c r="Q4" s="32"/>
      <c r="R4" s="32"/>
      <c r="S4" s="32"/>
      <c r="T4" s="34"/>
    </row>
    <row r="5" ht="13.9" customHeight="1" spans="1:20">
      <c r="A5" s="11" t="s">
        <v>87</v>
      </c>
      <c r="B5" s="12" t="s">
        <v>88</v>
      </c>
      <c r="C5" s="12" t="s">
        <v>89</v>
      </c>
      <c r="D5" s="12" t="s">
        <v>90</v>
      </c>
      <c r="E5" s="12" t="s">
        <v>91</v>
      </c>
      <c r="F5" s="13" t="s">
        <v>92</v>
      </c>
      <c r="H5" s="14" t="s">
        <v>87</v>
      </c>
      <c r="I5" s="36" t="s">
        <v>88</v>
      </c>
      <c r="J5" s="36" t="s">
        <v>89</v>
      </c>
      <c r="K5" s="37" t="s">
        <v>90</v>
      </c>
      <c r="L5" s="36" t="s">
        <v>91</v>
      </c>
      <c r="M5" s="38" t="s">
        <v>92</v>
      </c>
      <c r="N5" s="35"/>
      <c r="O5" s="14" t="s">
        <v>87</v>
      </c>
      <c r="P5" s="36" t="s">
        <v>88</v>
      </c>
      <c r="Q5" s="36" t="s">
        <v>89</v>
      </c>
      <c r="R5" s="36" t="s">
        <v>90</v>
      </c>
      <c r="S5" s="36" t="s">
        <v>91</v>
      </c>
      <c r="T5" s="38" t="s">
        <v>92</v>
      </c>
    </row>
    <row r="6" ht="13.2" customHeight="1" spans="1:20">
      <c r="A6" s="15" t="s">
        <v>93</v>
      </c>
      <c r="B6" s="16" t="s">
        <v>94</v>
      </c>
      <c r="C6" s="17" t="s">
        <v>95</v>
      </c>
      <c r="D6" s="18" t="s">
        <v>96</v>
      </c>
      <c r="E6" s="19">
        <f t="shared" ref="E6:E10" si="0">F6/D6</f>
        <v>971407</v>
      </c>
      <c r="F6" s="20" t="s">
        <v>97</v>
      </c>
      <c r="H6" s="21" t="s">
        <v>93</v>
      </c>
      <c r="I6" s="39" t="s">
        <v>94</v>
      </c>
      <c r="J6" s="40" t="s">
        <v>95</v>
      </c>
      <c r="K6" s="41">
        <v>1</v>
      </c>
      <c r="L6" s="22">
        <f>E6*'【招预01-2表】工程量清单预算汇总表(不含未计分摊项)'!K23</f>
        <v>750509.0482</v>
      </c>
      <c r="M6" s="42">
        <f t="shared" ref="M6:M27" si="1">K6*L6</f>
        <v>750509.0482</v>
      </c>
      <c r="N6" s="43"/>
      <c r="O6" s="21" t="s">
        <v>93</v>
      </c>
      <c r="P6" s="39" t="s">
        <v>94</v>
      </c>
      <c r="Q6" s="40" t="s">
        <v>95</v>
      </c>
      <c r="R6" s="41">
        <v>1</v>
      </c>
      <c r="S6" s="22">
        <f>E6-L6</f>
        <v>220897.9518</v>
      </c>
      <c r="T6" s="42">
        <f t="shared" ref="T6:T27" si="2">R6*S6</f>
        <v>220897.9518</v>
      </c>
    </row>
    <row r="7" ht="13.9" customHeight="1" spans="1:20">
      <c r="A7" s="15" t="s">
        <v>93</v>
      </c>
      <c r="B7" s="16" t="s">
        <v>98</v>
      </c>
      <c r="C7" s="17"/>
      <c r="D7" s="18"/>
      <c r="E7" s="18"/>
      <c r="F7" s="20"/>
      <c r="H7" s="21" t="s">
        <v>93</v>
      </c>
      <c r="I7" s="39" t="s">
        <v>98</v>
      </c>
      <c r="J7" s="40"/>
      <c r="K7" s="41"/>
      <c r="L7" s="22"/>
      <c r="M7" s="44"/>
      <c r="N7" s="45"/>
      <c r="O7" s="21" t="s">
        <v>93</v>
      </c>
      <c r="P7" s="39" t="s">
        <v>98</v>
      </c>
      <c r="Q7" s="40"/>
      <c r="R7" s="47"/>
      <c r="S7" s="47"/>
      <c r="T7" s="44"/>
    </row>
    <row r="8" ht="13.2" customHeight="1" spans="1:20">
      <c r="A8" s="15" t="s">
        <v>99</v>
      </c>
      <c r="B8" s="16" t="s">
        <v>100</v>
      </c>
      <c r="C8" s="17" t="s">
        <v>101</v>
      </c>
      <c r="D8" s="18" t="s">
        <v>102</v>
      </c>
      <c r="E8" s="22">
        <f t="shared" si="0"/>
        <v>106281.5</v>
      </c>
      <c r="F8" s="20" t="s">
        <v>103</v>
      </c>
      <c r="H8" s="21" t="s">
        <v>99</v>
      </c>
      <c r="I8" s="39" t="s">
        <v>100</v>
      </c>
      <c r="J8" s="40" t="s">
        <v>101</v>
      </c>
      <c r="K8" s="41">
        <v>1</v>
      </c>
      <c r="L8" s="22">
        <f t="shared" ref="L6:L27" si="3">E8</f>
        <v>106281.5</v>
      </c>
      <c r="M8" s="42">
        <f t="shared" si="1"/>
        <v>106281.5</v>
      </c>
      <c r="N8" s="43"/>
      <c r="O8" s="21" t="s">
        <v>99</v>
      </c>
      <c r="P8" s="39" t="s">
        <v>100</v>
      </c>
      <c r="Q8" s="40" t="s">
        <v>101</v>
      </c>
      <c r="R8" s="41">
        <f t="shared" ref="R6:R14" si="4">D8-K8</f>
        <v>1</v>
      </c>
      <c r="S8" s="22">
        <f t="shared" ref="S8:S14" si="5">L8</f>
        <v>106281.5</v>
      </c>
      <c r="T8" s="42">
        <f t="shared" ref="T8:T14" si="6">R8*S8</f>
        <v>106281.5</v>
      </c>
    </row>
    <row r="9" ht="13.2" customHeight="1" spans="1:20">
      <c r="A9" s="15" t="s">
        <v>104</v>
      </c>
      <c r="B9" s="16" t="s">
        <v>105</v>
      </c>
      <c r="C9" s="17"/>
      <c r="D9" s="18"/>
      <c r="E9" s="18"/>
      <c r="F9" s="20"/>
      <c r="H9" s="21" t="s">
        <v>104</v>
      </c>
      <c r="I9" s="39" t="s">
        <v>105</v>
      </c>
      <c r="J9" s="40"/>
      <c r="K9" s="41"/>
      <c r="L9" s="22"/>
      <c r="M9" s="44"/>
      <c r="N9" s="45"/>
      <c r="O9" s="21" t="s">
        <v>104</v>
      </c>
      <c r="P9" s="39" t="s">
        <v>105</v>
      </c>
      <c r="Q9" s="40"/>
      <c r="R9" s="47"/>
      <c r="S9" s="47"/>
      <c r="T9" s="44"/>
    </row>
    <row r="10" ht="13.9" customHeight="1" spans="1:20">
      <c r="A10" s="15" t="s">
        <v>106</v>
      </c>
      <c r="B10" s="16" t="s">
        <v>107</v>
      </c>
      <c r="C10" s="17" t="s">
        <v>108</v>
      </c>
      <c r="D10" s="18" t="s">
        <v>109</v>
      </c>
      <c r="E10" s="22">
        <f t="shared" si="0"/>
        <v>218</v>
      </c>
      <c r="F10" s="20" t="s">
        <v>110</v>
      </c>
      <c r="H10" s="21" t="s">
        <v>106</v>
      </c>
      <c r="I10" s="39" t="s">
        <v>107</v>
      </c>
      <c r="J10" s="40" t="s">
        <v>108</v>
      </c>
      <c r="K10" s="46">
        <v>3428</v>
      </c>
      <c r="L10" s="22">
        <f t="shared" si="3"/>
        <v>218</v>
      </c>
      <c r="M10" s="42">
        <f t="shared" si="1"/>
        <v>747304</v>
      </c>
      <c r="N10" s="43"/>
      <c r="O10" s="21" t="s">
        <v>106</v>
      </c>
      <c r="P10" s="39" t="s">
        <v>107</v>
      </c>
      <c r="Q10" s="40" t="s">
        <v>108</v>
      </c>
      <c r="R10" s="41">
        <f t="shared" si="4"/>
        <v>2192</v>
      </c>
      <c r="S10" s="22">
        <f t="shared" si="5"/>
        <v>218</v>
      </c>
      <c r="T10" s="42">
        <f t="shared" si="6"/>
        <v>477856</v>
      </c>
    </row>
    <row r="11" ht="13.2" customHeight="1" spans="1:20">
      <c r="A11" s="15" t="s">
        <v>111</v>
      </c>
      <c r="B11" s="16" t="s">
        <v>112</v>
      </c>
      <c r="C11" s="17" t="s">
        <v>113</v>
      </c>
      <c r="D11" s="18" t="s">
        <v>114</v>
      </c>
      <c r="E11" s="22">
        <f t="shared" ref="E11:E27" si="7">F11/D11</f>
        <v>185.109884467266</v>
      </c>
      <c r="F11" s="20" t="s">
        <v>115</v>
      </c>
      <c r="H11" s="21" t="s">
        <v>111</v>
      </c>
      <c r="I11" s="39" t="s">
        <v>112</v>
      </c>
      <c r="J11" s="40" t="s">
        <v>113</v>
      </c>
      <c r="K11" s="46">
        <v>2452</v>
      </c>
      <c r="L11" s="22">
        <f t="shared" si="3"/>
        <v>185.109884467266</v>
      </c>
      <c r="M11" s="42">
        <f t="shared" si="1"/>
        <v>453889.436713736</v>
      </c>
      <c r="N11" s="43"/>
      <c r="O11" s="21" t="s">
        <v>111</v>
      </c>
      <c r="P11" s="39" t="s">
        <v>112</v>
      </c>
      <c r="Q11" s="40" t="s">
        <v>113</v>
      </c>
      <c r="R11" s="41">
        <f t="shared" si="4"/>
        <v>1443</v>
      </c>
      <c r="S11" s="22">
        <f t="shared" si="5"/>
        <v>185.109884467266</v>
      </c>
      <c r="T11" s="42">
        <f t="shared" si="6"/>
        <v>267113.563286265</v>
      </c>
    </row>
    <row r="12" ht="13.9" customHeight="1" spans="1:20">
      <c r="A12" s="15" t="s">
        <v>116</v>
      </c>
      <c r="B12" s="16" t="s">
        <v>117</v>
      </c>
      <c r="C12" s="17" t="s">
        <v>113</v>
      </c>
      <c r="D12" s="18" t="s">
        <v>118</v>
      </c>
      <c r="E12" s="22">
        <f t="shared" si="7"/>
        <v>43.6</v>
      </c>
      <c r="F12" s="20" t="s">
        <v>119</v>
      </c>
      <c r="H12" s="21" t="s">
        <v>116</v>
      </c>
      <c r="I12" s="39" t="s">
        <v>117</v>
      </c>
      <c r="J12" s="40" t="s">
        <v>113</v>
      </c>
      <c r="K12" s="46">
        <v>37</v>
      </c>
      <c r="L12" s="22">
        <f t="shared" si="3"/>
        <v>43.6</v>
      </c>
      <c r="M12" s="42">
        <f t="shared" si="1"/>
        <v>1613.2</v>
      </c>
      <c r="N12" s="43"/>
      <c r="O12" s="21" t="s">
        <v>116</v>
      </c>
      <c r="P12" s="39" t="s">
        <v>117</v>
      </c>
      <c r="Q12" s="40" t="s">
        <v>113</v>
      </c>
      <c r="R12" s="41">
        <f t="shared" si="4"/>
        <v>23</v>
      </c>
      <c r="S12" s="22">
        <f t="shared" si="5"/>
        <v>43.6</v>
      </c>
      <c r="T12" s="42">
        <f t="shared" si="6"/>
        <v>1002.8</v>
      </c>
    </row>
    <row r="13" ht="13.2" customHeight="1" spans="1:20">
      <c r="A13" s="15" t="s">
        <v>120</v>
      </c>
      <c r="B13" s="16" t="s">
        <v>121</v>
      </c>
      <c r="C13" s="17" t="s">
        <v>113</v>
      </c>
      <c r="D13" s="18" t="s">
        <v>122</v>
      </c>
      <c r="E13" s="22">
        <f t="shared" si="7"/>
        <v>28.34</v>
      </c>
      <c r="F13" s="20" t="s">
        <v>123</v>
      </c>
      <c r="H13" s="21" t="s">
        <v>120</v>
      </c>
      <c r="I13" s="39" t="s">
        <v>121</v>
      </c>
      <c r="J13" s="40" t="s">
        <v>113</v>
      </c>
      <c r="K13" s="46">
        <v>366</v>
      </c>
      <c r="L13" s="22">
        <f t="shared" si="3"/>
        <v>28.34</v>
      </c>
      <c r="M13" s="42">
        <f t="shared" si="1"/>
        <v>10372.44</v>
      </c>
      <c r="N13" s="43"/>
      <c r="O13" s="21" t="s">
        <v>120</v>
      </c>
      <c r="P13" s="39" t="s">
        <v>121</v>
      </c>
      <c r="Q13" s="40" t="s">
        <v>113</v>
      </c>
      <c r="R13" s="41">
        <f t="shared" si="4"/>
        <v>234</v>
      </c>
      <c r="S13" s="22">
        <f t="shared" si="5"/>
        <v>28.34</v>
      </c>
      <c r="T13" s="42">
        <f t="shared" si="6"/>
        <v>6631.56</v>
      </c>
    </row>
    <row r="14" ht="13.2" customHeight="1" spans="1:20">
      <c r="A14" s="15" t="s">
        <v>124</v>
      </c>
      <c r="B14" s="16" t="s">
        <v>125</v>
      </c>
      <c r="C14" s="17" t="s">
        <v>113</v>
      </c>
      <c r="D14" s="18" t="s">
        <v>126</v>
      </c>
      <c r="E14" s="22">
        <f t="shared" si="7"/>
        <v>221.493333333333</v>
      </c>
      <c r="F14" s="20" t="s">
        <v>127</v>
      </c>
      <c r="H14" s="21" t="s">
        <v>124</v>
      </c>
      <c r="I14" s="39" t="s">
        <v>125</v>
      </c>
      <c r="J14" s="40" t="s">
        <v>113</v>
      </c>
      <c r="K14" s="46">
        <v>91</v>
      </c>
      <c r="L14" s="22">
        <f t="shared" si="3"/>
        <v>221.493333333333</v>
      </c>
      <c r="M14" s="42">
        <f t="shared" si="1"/>
        <v>20155.8933333333</v>
      </c>
      <c r="N14" s="43"/>
      <c r="O14" s="21" t="s">
        <v>124</v>
      </c>
      <c r="P14" s="39" t="s">
        <v>125</v>
      </c>
      <c r="Q14" s="40" t="s">
        <v>113</v>
      </c>
      <c r="R14" s="41">
        <f t="shared" si="4"/>
        <v>59</v>
      </c>
      <c r="S14" s="22">
        <f t="shared" si="5"/>
        <v>221.493333333333</v>
      </c>
      <c r="T14" s="42">
        <f t="shared" si="6"/>
        <v>13068.1066666666</v>
      </c>
    </row>
    <row r="15" ht="13.9" customHeight="1" spans="1:20">
      <c r="A15" s="15" t="s">
        <v>128</v>
      </c>
      <c r="B15" s="16" t="s">
        <v>129</v>
      </c>
      <c r="C15" s="17" t="s">
        <v>130</v>
      </c>
      <c r="D15" s="18" t="s">
        <v>131</v>
      </c>
      <c r="E15" s="22">
        <f t="shared" si="7"/>
        <v>218</v>
      </c>
      <c r="F15" s="20" t="s">
        <v>132</v>
      </c>
      <c r="H15" s="21" t="s">
        <v>128</v>
      </c>
      <c r="I15" s="39" t="s">
        <v>129</v>
      </c>
      <c r="J15" s="40" t="s">
        <v>130</v>
      </c>
      <c r="K15" s="46">
        <v>24</v>
      </c>
      <c r="L15" s="22">
        <f t="shared" si="3"/>
        <v>218</v>
      </c>
      <c r="M15" s="42">
        <f t="shared" si="1"/>
        <v>5232</v>
      </c>
      <c r="N15" s="43"/>
      <c r="O15" s="21" t="s">
        <v>128</v>
      </c>
      <c r="P15" s="39" t="s">
        <v>129</v>
      </c>
      <c r="Q15" s="40" t="s">
        <v>130</v>
      </c>
      <c r="R15" s="41">
        <f t="shared" ref="R15:R25" si="8">D15-K15</f>
        <v>16</v>
      </c>
      <c r="S15" s="22">
        <f t="shared" ref="S6:S27" si="9">L15</f>
        <v>218</v>
      </c>
      <c r="T15" s="42">
        <f t="shared" si="2"/>
        <v>3488</v>
      </c>
    </row>
    <row r="16" ht="13.2" customHeight="1" spans="1:20">
      <c r="A16" s="15" t="s">
        <v>133</v>
      </c>
      <c r="B16" s="16" t="s">
        <v>134</v>
      </c>
      <c r="C16" s="17" t="s">
        <v>130</v>
      </c>
      <c r="D16" s="18" t="s">
        <v>135</v>
      </c>
      <c r="E16" s="22">
        <f t="shared" si="7"/>
        <v>1090</v>
      </c>
      <c r="F16" s="20" t="s">
        <v>136</v>
      </c>
      <c r="H16" s="21" t="s">
        <v>133</v>
      </c>
      <c r="I16" s="39" t="s">
        <v>134</v>
      </c>
      <c r="J16" s="40" t="s">
        <v>130</v>
      </c>
      <c r="K16" s="46">
        <v>6</v>
      </c>
      <c r="L16" s="22">
        <f t="shared" si="3"/>
        <v>1090</v>
      </c>
      <c r="M16" s="42">
        <f t="shared" si="1"/>
        <v>6540</v>
      </c>
      <c r="N16" s="43"/>
      <c r="O16" s="21" t="s">
        <v>133</v>
      </c>
      <c r="P16" s="39" t="s">
        <v>134</v>
      </c>
      <c r="Q16" s="40" t="s">
        <v>130</v>
      </c>
      <c r="R16" s="41">
        <f t="shared" si="8"/>
        <v>4</v>
      </c>
      <c r="S16" s="22">
        <f t="shared" si="9"/>
        <v>1090</v>
      </c>
      <c r="T16" s="42">
        <f t="shared" si="2"/>
        <v>4360</v>
      </c>
    </row>
    <row r="17" ht="13.2" customHeight="1" spans="1:20">
      <c r="A17" s="15" t="s">
        <v>137</v>
      </c>
      <c r="B17" s="16" t="s">
        <v>138</v>
      </c>
      <c r="C17" s="17" t="s">
        <v>113</v>
      </c>
      <c r="D17" s="18" t="s">
        <v>139</v>
      </c>
      <c r="E17" s="22">
        <f t="shared" si="7"/>
        <v>17.79</v>
      </c>
      <c r="F17" s="20" t="s">
        <v>140</v>
      </c>
      <c r="H17" s="21" t="s">
        <v>137</v>
      </c>
      <c r="I17" s="39" t="s">
        <v>138</v>
      </c>
      <c r="J17" s="40" t="s">
        <v>113</v>
      </c>
      <c r="K17" s="46">
        <v>183</v>
      </c>
      <c r="L17" s="22">
        <f t="shared" si="3"/>
        <v>17.79</v>
      </c>
      <c r="M17" s="42">
        <f t="shared" si="1"/>
        <v>3255.57</v>
      </c>
      <c r="N17" s="43"/>
      <c r="O17" s="21" t="s">
        <v>137</v>
      </c>
      <c r="P17" s="39" t="s">
        <v>138</v>
      </c>
      <c r="Q17" s="40" t="s">
        <v>113</v>
      </c>
      <c r="R17" s="41">
        <f t="shared" si="8"/>
        <v>117</v>
      </c>
      <c r="S17" s="22">
        <f t="shared" si="9"/>
        <v>17.79</v>
      </c>
      <c r="T17" s="42">
        <f t="shared" si="2"/>
        <v>2081.43</v>
      </c>
    </row>
    <row r="18" ht="13.9" customHeight="1" spans="1:20">
      <c r="A18" s="15" t="s">
        <v>141</v>
      </c>
      <c r="B18" s="16" t="s">
        <v>142</v>
      </c>
      <c r="C18" s="17" t="s">
        <v>130</v>
      </c>
      <c r="D18" s="18" t="s">
        <v>143</v>
      </c>
      <c r="E18" s="22">
        <f t="shared" si="7"/>
        <v>100</v>
      </c>
      <c r="F18" s="20" t="s">
        <v>144</v>
      </c>
      <c r="H18" s="21" t="s">
        <v>141</v>
      </c>
      <c r="I18" s="39" t="s">
        <v>142</v>
      </c>
      <c r="J18" s="40" t="s">
        <v>130</v>
      </c>
      <c r="K18" s="46">
        <v>49</v>
      </c>
      <c r="L18" s="22">
        <f t="shared" si="3"/>
        <v>100</v>
      </c>
      <c r="M18" s="42">
        <f t="shared" si="1"/>
        <v>4900</v>
      </c>
      <c r="N18" s="43"/>
      <c r="O18" s="21" t="s">
        <v>141</v>
      </c>
      <c r="P18" s="39" t="s">
        <v>142</v>
      </c>
      <c r="Q18" s="40" t="s">
        <v>130</v>
      </c>
      <c r="R18" s="41">
        <f t="shared" si="8"/>
        <v>31</v>
      </c>
      <c r="S18" s="22">
        <f t="shared" si="9"/>
        <v>100</v>
      </c>
      <c r="T18" s="42">
        <f t="shared" si="2"/>
        <v>3100</v>
      </c>
    </row>
    <row r="19" ht="13.2" customHeight="1" spans="1:20">
      <c r="A19" s="15" t="s">
        <v>145</v>
      </c>
      <c r="B19" s="16" t="s">
        <v>146</v>
      </c>
      <c r="C19" s="17" t="s">
        <v>130</v>
      </c>
      <c r="D19" s="18" t="s">
        <v>147</v>
      </c>
      <c r="E19" s="22">
        <f t="shared" si="7"/>
        <v>794.305555555556</v>
      </c>
      <c r="F19" s="20" t="s">
        <v>148</v>
      </c>
      <c r="H19" s="21" t="s">
        <v>145</v>
      </c>
      <c r="I19" s="39" t="s">
        <v>146</v>
      </c>
      <c r="J19" s="40" t="s">
        <v>130</v>
      </c>
      <c r="K19" s="46">
        <v>22</v>
      </c>
      <c r="L19" s="22">
        <f t="shared" si="3"/>
        <v>794.305555555556</v>
      </c>
      <c r="M19" s="42">
        <f t="shared" si="1"/>
        <v>17474.7222222222</v>
      </c>
      <c r="N19" s="43"/>
      <c r="O19" s="21" t="s">
        <v>145</v>
      </c>
      <c r="P19" s="39" t="s">
        <v>146</v>
      </c>
      <c r="Q19" s="40" t="s">
        <v>130</v>
      </c>
      <c r="R19" s="41">
        <f t="shared" si="8"/>
        <v>14</v>
      </c>
      <c r="S19" s="22">
        <f t="shared" si="9"/>
        <v>794.305555555556</v>
      </c>
      <c r="T19" s="42">
        <f t="shared" si="2"/>
        <v>11120.2777777778</v>
      </c>
    </row>
    <row r="20" ht="13.9" customHeight="1" spans="1:20">
      <c r="A20" s="15" t="s">
        <v>149</v>
      </c>
      <c r="B20" s="16" t="s">
        <v>150</v>
      </c>
      <c r="C20" s="17" t="s">
        <v>130</v>
      </c>
      <c r="D20" s="18" t="s">
        <v>151</v>
      </c>
      <c r="E20" s="22">
        <f t="shared" si="7"/>
        <v>593.5</v>
      </c>
      <c r="F20" s="20" t="s">
        <v>152</v>
      </c>
      <c r="H20" s="21" t="s">
        <v>149</v>
      </c>
      <c r="I20" s="39" t="s">
        <v>150</v>
      </c>
      <c r="J20" s="40" t="s">
        <v>130</v>
      </c>
      <c r="K20" s="46">
        <v>7</v>
      </c>
      <c r="L20" s="22">
        <f t="shared" si="3"/>
        <v>593.5</v>
      </c>
      <c r="M20" s="42">
        <f t="shared" si="1"/>
        <v>4154.5</v>
      </c>
      <c r="N20" s="43"/>
      <c r="O20" s="21" t="s">
        <v>149</v>
      </c>
      <c r="P20" s="39" t="s">
        <v>150</v>
      </c>
      <c r="Q20" s="40" t="s">
        <v>130</v>
      </c>
      <c r="R20" s="41">
        <f t="shared" si="8"/>
        <v>5</v>
      </c>
      <c r="S20" s="22">
        <f t="shared" si="9"/>
        <v>593.5</v>
      </c>
      <c r="T20" s="42">
        <f t="shared" si="2"/>
        <v>2967.5</v>
      </c>
    </row>
    <row r="21" ht="13.2" customHeight="1" spans="1:20">
      <c r="A21" s="15" t="s">
        <v>153</v>
      </c>
      <c r="B21" s="16" t="s">
        <v>154</v>
      </c>
      <c r="C21" s="17" t="s">
        <v>130</v>
      </c>
      <c r="D21" s="18" t="s">
        <v>151</v>
      </c>
      <c r="E21" s="22">
        <f t="shared" si="7"/>
        <v>593.5</v>
      </c>
      <c r="F21" s="20" t="s">
        <v>152</v>
      </c>
      <c r="H21" s="21" t="s">
        <v>153</v>
      </c>
      <c r="I21" s="39" t="s">
        <v>154</v>
      </c>
      <c r="J21" s="40" t="s">
        <v>130</v>
      </c>
      <c r="K21" s="46">
        <v>7</v>
      </c>
      <c r="L21" s="22">
        <f t="shared" si="3"/>
        <v>593.5</v>
      </c>
      <c r="M21" s="42">
        <f t="shared" si="1"/>
        <v>4154.5</v>
      </c>
      <c r="N21" s="43"/>
      <c r="O21" s="21" t="s">
        <v>153</v>
      </c>
      <c r="P21" s="39" t="s">
        <v>154</v>
      </c>
      <c r="Q21" s="40" t="s">
        <v>130</v>
      </c>
      <c r="R21" s="41">
        <f t="shared" si="8"/>
        <v>5</v>
      </c>
      <c r="S21" s="22">
        <f t="shared" si="9"/>
        <v>593.5</v>
      </c>
      <c r="T21" s="42">
        <f t="shared" si="2"/>
        <v>2967.5</v>
      </c>
    </row>
    <row r="22" ht="13.2" customHeight="1" spans="1:20">
      <c r="A22" s="15" t="s">
        <v>155</v>
      </c>
      <c r="B22" s="16" t="s">
        <v>156</v>
      </c>
      <c r="C22" s="17" t="s">
        <v>130</v>
      </c>
      <c r="D22" s="18" t="s">
        <v>151</v>
      </c>
      <c r="E22" s="22">
        <f t="shared" si="7"/>
        <v>693.5</v>
      </c>
      <c r="F22" s="20" t="s">
        <v>157</v>
      </c>
      <c r="H22" s="21" t="s">
        <v>155</v>
      </c>
      <c r="I22" s="39" t="s">
        <v>156</v>
      </c>
      <c r="J22" s="40" t="s">
        <v>130</v>
      </c>
      <c r="K22" s="46">
        <v>7</v>
      </c>
      <c r="L22" s="22">
        <f t="shared" si="3"/>
        <v>693.5</v>
      </c>
      <c r="M22" s="42">
        <f t="shared" si="1"/>
        <v>4854.5</v>
      </c>
      <c r="N22" s="43"/>
      <c r="O22" s="21" t="s">
        <v>155</v>
      </c>
      <c r="P22" s="39" t="s">
        <v>156</v>
      </c>
      <c r="Q22" s="40" t="s">
        <v>130</v>
      </c>
      <c r="R22" s="41">
        <f t="shared" si="8"/>
        <v>5</v>
      </c>
      <c r="S22" s="22">
        <f t="shared" si="9"/>
        <v>693.5</v>
      </c>
      <c r="T22" s="42">
        <f t="shared" si="2"/>
        <v>3467.5</v>
      </c>
    </row>
    <row r="23" ht="13.9" customHeight="1" spans="1:20">
      <c r="A23" s="15" t="s">
        <v>158</v>
      </c>
      <c r="B23" s="16" t="s">
        <v>159</v>
      </c>
      <c r="C23" s="17" t="s">
        <v>130</v>
      </c>
      <c r="D23" s="18" t="s">
        <v>151</v>
      </c>
      <c r="E23" s="22">
        <f t="shared" si="7"/>
        <v>593.5</v>
      </c>
      <c r="F23" s="20" t="s">
        <v>152</v>
      </c>
      <c r="H23" s="21" t="s">
        <v>158</v>
      </c>
      <c r="I23" s="39" t="s">
        <v>159</v>
      </c>
      <c r="J23" s="40" t="s">
        <v>130</v>
      </c>
      <c r="K23" s="46">
        <v>7</v>
      </c>
      <c r="L23" s="22">
        <f t="shared" si="3"/>
        <v>593.5</v>
      </c>
      <c r="M23" s="42">
        <f t="shared" si="1"/>
        <v>4154.5</v>
      </c>
      <c r="N23" s="43"/>
      <c r="O23" s="21" t="s">
        <v>158</v>
      </c>
      <c r="P23" s="39" t="s">
        <v>159</v>
      </c>
      <c r="Q23" s="40" t="s">
        <v>130</v>
      </c>
      <c r="R23" s="41">
        <f t="shared" si="8"/>
        <v>5</v>
      </c>
      <c r="S23" s="22">
        <f t="shared" si="9"/>
        <v>593.5</v>
      </c>
      <c r="T23" s="42">
        <f t="shared" si="2"/>
        <v>2967.5</v>
      </c>
    </row>
    <row r="24" ht="13.2" customHeight="1" spans="1:20">
      <c r="A24" s="15" t="s">
        <v>160</v>
      </c>
      <c r="B24" s="16" t="s">
        <v>161</v>
      </c>
      <c r="C24" s="17" t="s">
        <v>130</v>
      </c>
      <c r="D24" s="18" t="s">
        <v>151</v>
      </c>
      <c r="E24" s="22">
        <f t="shared" si="7"/>
        <v>593.5</v>
      </c>
      <c r="F24" s="20" t="s">
        <v>152</v>
      </c>
      <c r="H24" s="21" t="s">
        <v>160</v>
      </c>
      <c r="I24" s="39" t="s">
        <v>161</v>
      </c>
      <c r="J24" s="40" t="s">
        <v>130</v>
      </c>
      <c r="K24" s="46">
        <v>7</v>
      </c>
      <c r="L24" s="22">
        <f t="shared" si="3"/>
        <v>593.5</v>
      </c>
      <c r="M24" s="42">
        <f t="shared" si="1"/>
        <v>4154.5</v>
      </c>
      <c r="N24" s="43"/>
      <c r="O24" s="21" t="s">
        <v>160</v>
      </c>
      <c r="P24" s="39" t="s">
        <v>161</v>
      </c>
      <c r="Q24" s="40" t="s">
        <v>130</v>
      </c>
      <c r="R24" s="41">
        <f t="shared" si="8"/>
        <v>5</v>
      </c>
      <c r="S24" s="22">
        <f t="shared" si="9"/>
        <v>593.5</v>
      </c>
      <c r="T24" s="42">
        <f t="shared" si="2"/>
        <v>2967.5</v>
      </c>
    </row>
    <row r="25" ht="13.2" customHeight="1" spans="1:20">
      <c r="A25" s="15" t="s">
        <v>162</v>
      </c>
      <c r="B25" s="16" t="s">
        <v>163</v>
      </c>
      <c r="C25" s="17" t="s">
        <v>130</v>
      </c>
      <c r="D25" s="18" t="s">
        <v>164</v>
      </c>
      <c r="E25" s="22">
        <f t="shared" si="7"/>
        <v>1256.6</v>
      </c>
      <c r="F25" s="20" t="s">
        <v>165</v>
      </c>
      <c r="H25" s="21" t="s">
        <v>162</v>
      </c>
      <c r="I25" s="39" t="s">
        <v>163</v>
      </c>
      <c r="J25" s="40" t="s">
        <v>130</v>
      </c>
      <c r="K25" s="46">
        <v>12</v>
      </c>
      <c r="L25" s="22">
        <f t="shared" si="3"/>
        <v>1256.6</v>
      </c>
      <c r="M25" s="42">
        <f t="shared" si="1"/>
        <v>15079.2</v>
      </c>
      <c r="N25" s="43"/>
      <c r="O25" s="21" t="s">
        <v>162</v>
      </c>
      <c r="P25" s="39" t="s">
        <v>163</v>
      </c>
      <c r="Q25" s="40" t="s">
        <v>130</v>
      </c>
      <c r="R25" s="41">
        <f t="shared" si="8"/>
        <v>8</v>
      </c>
      <c r="S25" s="22">
        <f t="shared" si="9"/>
        <v>1256.6</v>
      </c>
      <c r="T25" s="42">
        <f t="shared" si="2"/>
        <v>10052.8</v>
      </c>
    </row>
    <row r="26" ht="13.9" customHeight="1" spans="1:20">
      <c r="A26" s="15" t="s">
        <v>166</v>
      </c>
      <c r="B26" s="16" t="s">
        <v>167</v>
      </c>
      <c r="C26" s="17" t="s">
        <v>95</v>
      </c>
      <c r="D26" s="18" t="s">
        <v>96</v>
      </c>
      <c r="E26" s="22">
        <f t="shared" si="7"/>
        <v>3523127</v>
      </c>
      <c r="F26" s="20" t="s">
        <v>168</v>
      </c>
      <c r="H26" s="21" t="s">
        <v>166</v>
      </c>
      <c r="I26" s="39" t="s">
        <v>167</v>
      </c>
      <c r="J26" s="40" t="s">
        <v>95</v>
      </c>
      <c r="K26" s="46">
        <v>1</v>
      </c>
      <c r="L26" s="22">
        <f>E26*'【招预01-2表】工程量清单预算汇总表(不含未计分摊项)'!K23</f>
        <v>2721967.9202</v>
      </c>
      <c r="M26" s="42">
        <f t="shared" si="1"/>
        <v>2721967.9202</v>
      </c>
      <c r="N26" s="43"/>
      <c r="O26" s="21" t="s">
        <v>166</v>
      </c>
      <c r="P26" s="39" t="s">
        <v>167</v>
      </c>
      <c r="Q26" s="40" t="s">
        <v>95</v>
      </c>
      <c r="R26" s="41">
        <v>1</v>
      </c>
      <c r="S26" s="22">
        <f>E26-L26</f>
        <v>801159.0798</v>
      </c>
      <c r="T26" s="42">
        <f t="shared" si="2"/>
        <v>801159.0798</v>
      </c>
    </row>
    <row r="27" ht="13.2" customHeight="1" spans="1:20">
      <c r="A27" s="15" t="s">
        <v>169</v>
      </c>
      <c r="B27" s="16" t="s">
        <v>170</v>
      </c>
      <c r="C27" s="17" t="s">
        <v>95</v>
      </c>
      <c r="D27" s="18" t="s">
        <v>96</v>
      </c>
      <c r="E27" s="22">
        <f t="shared" si="7"/>
        <v>4453479</v>
      </c>
      <c r="F27" s="20" t="s">
        <v>171</v>
      </c>
      <c r="H27" s="21" t="s">
        <v>169</v>
      </c>
      <c r="I27" s="39" t="s">
        <v>170</v>
      </c>
      <c r="J27" s="40" t="s">
        <v>95</v>
      </c>
      <c r="K27" s="46">
        <v>1</v>
      </c>
      <c r="L27" s="22">
        <f>E27*'【招预01-2表】工程量清单预算汇总表(不含未计分摊项)'!K23</f>
        <v>3440757.8754</v>
      </c>
      <c r="M27" s="42">
        <f t="shared" si="1"/>
        <v>3440757.8754</v>
      </c>
      <c r="N27" s="43"/>
      <c r="O27" s="21" t="s">
        <v>169</v>
      </c>
      <c r="P27" s="39" t="s">
        <v>170</v>
      </c>
      <c r="Q27" s="40" t="s">
        <v>95</v>
      </c>
      <c r="R27" s="41">
        <v>1</v>
      </c>
      <c r="S27" s="22">
        <f>E27-L27</f>
        <v>1012721.1246</v>
      </c>
      <c r="T27" s="42">
        <f t="shared" si="2"/>
        <v>1012721.1246</v>
      </c>
    </row>
    <row r="28" ht="13.2" customHeight="1" spans="1:20">
      <c r="A28" s="15"/>
      <c r="B28" s="16"/>
      <c r="C28" s="17"/>
      <c r="D28" s="18"/>
      <c r="E28" s="18"/>
      <c r="F28" s="20"/>
      <c r="H28" s="21"/>
      <c r="I28" s="39"/>
      <c r="J28" s="40"/>
      <c r="K28" s="41"/>
      <c r="L28" s="47"/>
      <c r="M28" s="44"/>
      <c r="N28" s="45"/>
      <c r="O28" s="21"/>
      <c r="P28" s="39"/>
      <c r="Q28" s="40"/>
      <c r="R28" s="47"/>
      <c r="S28" s="47"/>
      <c r="T28" s="44"/>
    </row>
    <row r="29" ht="13.9" customHeight="1" spans="1:20">
      <c r="A29" s="15"/>
      <c r="B29" s="16"/>
      <c r="C29" s="17"/>
      <c r="D29" s="18"/>
      <c r="E29" s="18"/>
      <c r="F29" s="20"/>
      <c r="H29" s="21"/>
      <c r="I29" s="39"/>
      <c r="J29" s="40"/>
      <c r="K29" s="41"/>
      <c r="L29" s="47"/>
      <c r="M29" s="44"/>
      <c r="N29" s="45"/>
      <c r="O29" s="21"/>
      <c r="P29" s="39"/>
      <c r="Q29" s="40"/>
      <c r="R29" s="47"/>
      <c r="S29" s="47"/>
      <c r="T29" s="44"/>
    </row>
    <row r="30" ht="13.2" customHeight="1" spans="1:20">
      <c r="A30" s="15"/>
      <c r="B30" s="16"/>
      <c r="C30" s="17"/>
      <c r="D30" s="18"/>
      <c r="E30" s="18"/>
      <c r="F30" s="20"/>
      <c r="H30" s="21"/>
      <c r="I30" s="39"/>
      <c r="J30" s="40"/>
      <c r="K30" s="41"/>
      <c r="L30" s="47"/>
      <c r="M30" s="44"/>
      <c r="N30" s="45"/>
      <c r="O30" s="21"/>
      <c r="P30" s="39"/>
      <c r="Q30" s="40"/>
      <c r="R30" s="47"/>
      <c r="S30" s="47"/>
      <c r="T30" s="44"/>
    </row>
    <row r="31" ht="13.9" customHeight="1" spans="1:20">
      <c r="A31" s="15"/>
      <c r="B31" s="16"/>
      <c r="C31" s="17"/>
      <c r="D31" s="18"/>
      <c r="E31" s="18"/>
      <c r="F31" s="20"/>
      <c r="H31" s="21"/>
      <c r="I31" s="39"/>
      <c r="J31" s="40"/>
      <c r="K31" s="41"/>
      <c r="L31" s="47"/>
      <c r="M31" s="44"/>
      <c r="N31" s="45"/>
      <c r="O31" s="21"/>
      <c r="P31" s="39"/>
      <c r="Q31" s="40"/>
      <c r="R31" s="47"/>
      <c r="S31" s="47"/>
      <c r="T31" s="44"/>
    </row>
    <row r="32" ht="13.2" customHeight="1" spans="1:20">
      <c r="A32" s="15"/>
      <c r="B32" s="16"/>
      <c r="C32" s="17"/>
      <c r="D32" s="18"/>
      <c r="E32" s="18"/>
      <c r="F32" s="20"/>
      <c r="H32" s="21"/>
      <c r="I32" s="39"/>
      <c r="J32" s="40"/>
      <c r="K32" s="41"/>
      <c r="L32" s="47"/>
      <c r="M32" s="44"/>
      <c r="N32" s="45"/>
      <c r="O32" s="21"/>
      <c r="P32" s="39"/>
      <c r="Q32" s="40"/>
      <c r="R32" s="47"/>
      <c r="S32" s="47"/>
      <c r="T32" s="44"/>
    </row>
    <row r="33" ht="13.2" customHeight="1" spans="1:20">
      <c r="A33" s="15"/>
      <c r="B33" s="16"/>
      <c r="C33" s="17"/>
      <c r="D33" s="18"/>
      <c r="E33" s="18"/>
      <c r="F33" s="20"/>
      <c r="H33" s="21"/>
      <c r="I33" s="39"/>
      <c r="J33" s="40"/>
      <c r="K33" s="41"/>
      <c r="L33" s="47"/>
      <c r="M33" s="44"/>
      <c r="N33" s="45"/>
      <c r="O33" s="21"/>
      <c r="P33" s="39"/>
      <c r="Q33" s="40"/>
      <c r="R33" s="47"/>
      <c r="S33" s="47"/>
      <c r="T33" s="44"/>
    </row>
    <row r="34" ht="13.9" customHeight="1" spans="1:20">
      <c r="A34" s="15"/>
      <c r="B34" s="16"/>
      <c r="C34" s="17"/>
      <c r="D34" s="18"/>
      <c r="E34" s="18"/>
      <c r="F34" s="20"/>
      <c r="H34" s="21"/>
      <c r="I34" s="39"/>
      <c r="J34" s="40"/>
      <c r="K34" s="41"/>
      <c r="L34" s="47"/>
      <c r="M34" s="44"/>
      <c r="N34" s="45"/>
      <c r="O34" s="21"/>
      <c r="P34" s="39"/>
      <c r="Q34" s="40"/>
      <c r="R34" s="47"/>
      <c r="S34" s="47"/>
      <c r="T34" s="44"/>
    </row>
    <row r="35" ht="13.2" customHeight="1" spans="1:20">
      <c r="A35" s="15"/>
      <c r="B35" s="16"/>
      <c r="C35" s="17"/>
      <c r="D35" s="18"/>
      <c r="E35" s="18"/>
      <c r="F35" s="20"/>
      <c r="H35" s="21"/>
      <c r="I35" s="39"/>
      <c r="J35" s="40"/>
      <c r="K35" s="41"/>
      <c r="L35" s="47"/>
      <c r="M35" s="44"/>
      <c r="N35" s="45"/>
      <c r="O35" s="21"/>
      <c r="P35" s="39"/>
      <c r="Q35" s="40"/>
      <c r="R35" s="47"/>
      <c r="S35" s="47"/>
      <c r="T35" s="44"/>
    </row>
    <row r="36" ht="13.2" customHeight="1" spans="1:20">
      <c r="A36" s="15"/>
      <c r="B36" s="16"/>
      <c r="C36" s="17"/>
      <c r="D36" s="18"/>
      <c r="E36" s="18"/>
      <c r="F36" s="20"/>
      <c r="H36" s="21"/>
      <c r="I36" s="39"/>
      <c r="J36" s="40"/>
      <c r="K36" s="41"/>
      <c r="L36" s="47"/>
      <c r="M36" s="44"/>
      <c r="N36" s="45"/>
      <c r="O36" s="21"/>
      <c r="P36" s="39"/>
      <c r="Q36" s="40"/>
      <c r="R36" s="47"/>
      <c r="S36" s="47"/>
      <c r="T36" s="44"/>
    </row>
    <row r="37" ht="13.9" customHeight="1" spans="1:20">
      <c r="A37" s="15"/>
      <c r="B37" s="16"/>
      <c r="C37" s="17"/>
      <c r="D37" s="18"/>
      <c r="E37" s="18"/>
      <c r="F37" s="20"/>
      <c r="H37" s="21"/>
      <c r="I37" s="39"/>
      <c r="J37" s="40"/>
      <c r="K37" s="41"/>
      <c r="L37" s="47"/>
      <c r="M37" s="44"/>
      <c r="N37" s="45"/>
      <c r="O37" s="21"/>
      <c r="P37" s="39"/>
      <c r="Q37" s="40"/>
      <c r="R37" s="47"/>
      <c r="S37" s="47"/>
      <c r="T37" s="44"/>
    </row>
    <row r="38" ht="13.2" customHeight="1" spans="1:20">
      <c r="A38" s="15"/>
      <c r="B38" s="16"/>
      <c r="C38" s="17"/>
      <c r="D38" s="18"/>
      <c r="E38" s="18"/>
      <c r="F38" s="20"/>
      <c r="H38" s="21"/>
      <c r="I38" s="39"/>
      <c r="J38" s="40"/>
      <c r="K38" s="41"/>
      <c r="L38" s="47"/>
      <c r="M38" s="44"/>
      <c r="N38" s="45"/>
      <c r="O38" s="21"/>
      <c r="P38" s="39"/>
      <c r="Q38" s="40"/>
      <c r="R38" s="47"/>
      <c r="S38" s="47"/>
      <c r="T38" s="44"/>
    </row>
    <row r="39" ht="13.9" customHeight="1" spans="1:20">
      <c r="A39" s="15"/>
      <c r="B39" s="16"/>
      <c r="C39" s="17"/>
      <c r="D39" s="18"/>
      <c r="E39" s="18"/>
      <c r="F39" s="20"/>
      <c r="H39" s="21"/>
      <c r="I39" s="39"/>
      <c r="J39" s="40"/>
      <c r="K39" s="41"/>
      <c r="L39" s="47"/>
      <c r="M39" s="44"/>
      <c r="N39" s="45"/>
      <c r="O39" s="21"/>
      <c r="P39" s="39"/>
      <c r="Q39" s="40"/>
      <c r="R39" s="47"/>
      <c r="S39" s="47"/>
      <c r="T39" s="44"/>
    </row>
    <row r="40" ht="13.2" customHeight="1" spans="1:20">
      <c r="A40" s="15"/>
      <c r="B40" s="16"/>
      <c r="C40" s="17"/>
      <c r="D40" s="18"/>
      <c r="E40" s="18"/>
      <c r="F40" s="20"/>
      <c r="H40" s="21"/>
      <c r="I40" s="39"/>
      <c r="J40" s="40"/>
      <c r="K40" s="41"/>
      <c r="L40" s="47"/>
      <c r="M40" s="44"/>
      <c r="N40" s="45"/>
      <c r="O40" s="21"/>
      <c r="P40" s="39"/>
      <c r="Q40" s="40"/>
      <c r="R40" s="47"/>
      <c r="S40" s="47"/>
      <c r="T40" s="44"/>
    </row>
    <row r="41" ht="13.2" customHeight="1" spans="1:20">
      <c r="A41" s="15"/>
      <c r="B41" s="16"/>
      <c r="C41" s="17"/>
      <c r="D41" s="18"/>
      <c r="E41" s="18"/>
      <c r="F41" s="20"/>
      <c r="H41" s="21"/>
      <c r="I41" s="39"/>
      <c r="J41" s="40"/>
      <c r="K41" s="41"/>
      <c r="L41" s="47"/>
      <c r="M41" s="44"/>
      <c r="N41" s="45"/>
      <c r="O41" s="21"/>
      <c r="P41" s="39"/>
      <c r="Q41" s="40"/>
      <c r="R41" s="47"/>
      <c r="S41" s="47"/>
      <c r="T41" s="44"/>
    </row>
    <row r="42" ht="13.9" customHeight="1" spans="1:20">
      <c r="A42" s="15"/>
      <c r="B42" s="16"/>
      <c r="C42" s="17"/>
      <c r="D42" s="18"/>
      <c r="E42" s="18"/>
      <c r="F42" s="20"/>
      <c r="H42" s="21"/>
      <c r="I42" s="39"/>
      <c r="J42" s="40"/>
      <c r="K42" s="41"/>
      <c r="L42" s="47"/>
      <c r="M42" s="44"/>
      <c r="N42" s="45"/>
      <c r="O42" s="21"/>
      <c r="P42" s="39"/>
      <c r="Q42" s="40"/>
      <c r="R42" s="47"/>
      <c r="S42" s="47"/>
      <c r="T42" s="44"/>
    </row>
    <row r="43" ht="13.2" customHeight="1" spans="1:20">
      <c r="A43" s="15"/>
      <c r="B43" s="16"/>
      <c r="C43" s="17"/>
      <c r="D43" s="18"/>
      <c r="E43" s="18"/>
      <c r="F43" s="20"/>
      <c r="H43" s="21"/>
      <c r="I43" s="39"/>
      <c r="J43" s="40"/>
      <c r="K43" s="41"/>
      <c r="L43" s="47"/>
      <c r="M43" s="44"/>
      <c r="N43" s="45"/>
      <c r="O43" s="21"/>
      <c r="P43" s="39"/>
      <c r="Q43" s="40"/>
      <c r="R43" s="47"/>
      <c r="S43" s="47"/>
      <c r="T43" s="44"/>
    </row>
    <row r="44" ht="13.2" customHeight="1" spans="1:20">
      <c r="A44" s="15"/>
      <c r="B44" s="16"/>
      <c r="C44" s="17"/>
      <c r="D44" s="18"/>
      <c r="E44" s="18"/>
      <c r="F44" s="20"/>
      <c r="H44" s="21"/>
      <c r="I44" s="39"/>
      <c r="J44" s="40"/>
      <c r="K44" s="41"/>
      <c r="L44" s="47"/>
      <c r="M44" s="44"/>
      <c r="N44" s="45"/>
      <c r="O44" s="21"/>
      <c r="P44" s="39"/>
      <c r="Q44" s="40"/>
      <c r="R44" s="47"/>
      <c r="S44" s="47"/>
      <c r="T44" s="44"/>
    </row>
    <row r="45" ht="13.9" customHeight="1" spans="1:20">
      <c r="A45" s="15"/>
      <c r="B45" s="16"/>
      <c r="C45" s="17"/>
      <c r="D45" s="18"/>
      <c r="E45" s="18"/>
      <c r="F45" s="20"/>
      <c r="H45" s="21"/>
      <c r="I45" s="39"/>
      <c r="J45" s="40"/>
      <c r="K45" s="41"/>
      <c r="L45" s="47"/>
      <c r="M45" s="44"/>
      <c r="N45" s="45"/>
      <c r="O45" s="21"/>
      <c r="P45" s="39"/>
      <c r="Q45" s="40"/>
      <c r="R45" s="47"/>
      <c r="S45" s="47"/>
      <c r="T45" s="44"/>
    </row>
    <row r="46" ht="13.2" customHeight="1" spans="1:20">
      <c r="A46" s="15"/>
      <c r="B46" s="16"/>
      <c r="C46" s="17"/>
      <c r="D46" s="18"/>
      <c r="E46" s="18"/>
      <c r="F46" s="20"/>
      <c r="H46" s="21"/>
      <c r="I46" s="39"/>
      <c r="J46" s="40"/>
      <c r="K46" s="41"/>
      <c r="L46" s="47"/>
      <c r="M46" s="44"/>
      <c r="N46" s="45"/>
      <c r="O46" s="21"/>
      <c r="P46" s="39"/>
      <c r="Q46" s="40"/>
      <c r="R46" s="47"/>
      <c r="S46" s="47"/>
      <c r="T46" s="44"/>
    </row>
    <row r="47" ht="13.9" customHeight="1" spans="1:20">
      <c r="A47" s="15"/>
      <c r="B47" s="16"/>
      <c r="C47" s="17"/>
      <c r="D47" s="18"/>
      <c r="E47" s="18"/>
      <c r="F47" s="20"/>
      <c r="H47" s="21"/>
      <c r="I47" s="39"/>
      <c r="J47" s="40"/>
      <c r="K47" s="41"/>
      <c r="L47" s="47"/>
      <c r="M47" s="44"/>
      <c r="N47" s="45"/>
      <c r="O47" s="21"/>
      <c r="P47" s="39"/>
      <c r="Q47" s="40"/>
      <c r="R47" s="47"/>
      <c r="S47" s="47"/>
      <c r="T47" s="44"/>
    </row>
    <row r="48" ht="13.2" customHeight="1" spans="1:20">
      <c r="A48" s="15"/>
      <c r="B48" s="16"/>
      <c r="C48" s="17"/>
      <c r="D48" s="18"/>
      <c r="E48" s="18"/>
      <c r="F48" s="20"/>
      <c r="H48" s="21"/>
      <c r="I48" s="39"/>
      <c r="J48" s="40"/>
      <c r="K48" s="41"/>
      <c r="L48" s="47"/>
      <c r="M48" s="44"/>
      <c r="N48" s="45"/>
      <c r="O48" s="21"/>
      <c r="P48" s="39"/>
      <c r="Q48" s="40"/>
      <c r="R48" s="47"/>
      <c r="S48" s="47"/>
      <c r="T48" s="44"/>
    </row>
    <row r="49" ht="13.2" customHeight="1" spans="1:20">
      <c r="A49" s="15"/>
      <c r="B49" s="16"/>
      <c r="C49" s="17"/>
      <c r="D49" s="18"/>
      <c r="E49" s="18"/>
      <c r="F49" s="20"/>
      <c r="H49" s="21"/>
      <c r="I49" s="39"/>
      <c r="J49" s="40"/>
      <c r="K49" s="41"/>
      <c r="L49" s="47"/>
      <c r="M49" s="44"/>
      <c r="N49" s="45"/>
      <c r="O49" s="21"/>
      <c r="P49" s="39"/>
      <c r="Q49" s="40"/>
      <c r="R49" s="47"/>
      <c r="S49" s="47"/>
      <c r="T49" s="44"/>
    </row>
    <row r="50" ht="27.85" customHeight="1" spans="1:20">
      <c r="A50" s="23"/>
      <c r="B50" s="24" t="s">
        <v>172</v>
      </c>
      <c r="C50" s="25" t="s">
        <v>31</v>
      </c>
      <c r="D50" s="25"/>
      <c r="E50" s="25"/>
      <c r="F50" s="26"/>
      <c r="H50" s="27"/>
      <c r="I50" s="48" t="s">
        <v>172</v>
      </c>
      <c r="J50" s="49">
        <f>SUM(M6:M49)</f>
        <v>8326805.30606929</v>
      </c>
      <c r="K50" s="49"/>
      <c r="L50" s="50"/>
      <c r="M50" s="51"/>
      <c r="N50" s="35"/>
      <c r="O50" s="27"/>
      <c r="P50" s="48" t="s">
        <v>172</v>
      </c>
      <c r="Q50" s="49">
        <f>SUM(T6:T49)</f>
        <v>2956271.69393071</v>
      </c>
      <c r="R50" s="49"/>
      <c r="S50" s="50"/>
      <c r="T50" s="51"/>
    </row>
    <row r="51" ht="16.1" customHeight="1" spans="1:20">
      <c r="A51" s="4" t="s">
        <v>80</v>
      </c>
      <c r="B51" s="4"/>
      <c r="C51" s="5" t="s">
        <v>81</v>
      </c>
      <c r="D51" s="5"/>
      <c r="E51" s="5"/>
      <c r="F51" s="5"/>
      <c r="H51" s="6" t="s">
        <v>80</v>
      </c>
      <c r="I51" s="6"/>
      <c r="J51" s="29" t="s">
        <v>81</v>
      </c>
      <c r="K51" s="30"/>
      <c r="L51" s="29"/>
      <c r="M51" s="29"/>
      <c r="N51" s="29"/>
      <c r="O51" s="6" t="s">
        <v>80</v>
      </c>
      <c r="P51" s="6"/>
      <c r="Q51" s="29" t="s">
        <v>81</v>
      </c>
      <c r="R51" s="29"/>
      <c r="S51" s="29"/>
      <c r="T51" s="29"/>
    </row>
    <row r="52" ht="16.85" customHeight="1" spans="1:20">
      <c r="A52" s="4"/>
      <c r="B52" s="4"/>
      <c r="C52" s="4"/>
      <c r="D52" s="4"/>
      <c r="E52" s="4"/>
      <c r="F52" s="4"/>
      <c r="H52" s="6"/>
      <c r="I52" s="6"/>
      <c r="J52" s="6"/>
      <c r="K52" s="31"/>
      <c r="L52" s="6"/>
      <c r="M52" s="6"/>
      <c r="N52" s="6"/>
      <c r="O52" s="6"/>
      <c r="P52" s="6"/>
      <c r="Q52" s="6"/>
      <c r="R52" s="6"/>
      <c r="S52" s="6"/>
      <c r="T52" s="6"/>
    </row>
    <row r="53" ht="32.95" customHeight="1" spans="1:20">
      <c r="A53" s="2" t="s">
        <v>82</v>
      </c>
      <c r="B53" s="2"/>
      <c r="C53" s="2"/>
      <c r="D53" s="2"/>
      <c r="E53" s="2"/>
      <c r="F53" s="2"/>
      <c r="H53" s="3" t="s">
        <v>82</v>
      </c>
      <c r="I53" s="3"/>
      <c r="J53" s="3"/>
      <c r="K53" s="28"/>
      <c r="L53" s="3"/>
      <c r="M53" s="3"/>
      <c r="N53" s="3"/>
      <c r="O53" s="3" t="s">
        <v>82</v>
      </c>
      <c r="P53" s="3"/>
      <c r="Q53" s="3"/>
      <c r="R53" s="3"/>
      <c r="S53" s="3"/>
      <c r="T53" s="3"/>
    </row>
    <row r="54" ht="13.9" customHeight="1" spans="1:20">
      <c r="A54" s="4" t="s">
        <v>18</v>
      </c>
      <c r="B54" s="4"/>
      <c r="C54" s="5" t="s">
        <v>19</v>
      </c>
      <c r="D54" s="5"/>
      <c r="E54" s="5"/>
      <c r="F54" s="5"/>
      <c r="H54" s="6" t="s">
        <v>18</v>
      </c>
      <c r="I54" s="6"/>
      <c r="J54" s="29" t="s">
        <v>19</v>
      </c>
      <c r="K54" s="30"/>
      <c r="L54" s="29"/>
      <c r="M54" s="29"/>
      <c r="N54" s="29"/>
      <c r="O54" s="6" t="s">
        <v>18</v>
      </c>
      <c r="P54" s="6"/>
      <c r="Q54" s="29" t="s">
        <v>19</v>
      </c>
      <c r="R54" s="29"/>
      <c r="S54" s="29"/>
      <c r="T54" s="29"/>
    </row>
    <row r="55" ht="13.9" customHeight="1" spans="1:20">
      <c r="A55" s="4" t="s">
        <v>20</v>
      </c>
      <c r="B55" s="4"/>
      <c r="C55" s="4"/>
      <c r="D55" s="6" t="s">
        <v>173</v>
      </c>
      <c r="E55" s="6" t="s">
        <v>84</v>
      </c>
      <c r="F55" s="5" t="s">
        <v>85</v>
      </c>
      <c r="H55" s="6" t="s">
        <v>22</v>
      </c>
      <c r="I55" s="6"/>
      <c r="J55" s="6"/>
      <c r="K55" s="31" t="s">
        <v>173</v>
      </c>
      <c r="L55" s="6" t="s">
        <v>84</v>
      </c>
      <c r="M55" s="29" t="s">
        <v>85</v>
      </c>
      <c r="N55" s="29"/>
      <c r="O55" s="6" t="s">
        <v>23</v>
      </c>
      <c r="P55" s="6"/>
      <c r="Q55" s="6"/>
      <c r="R55" s="6" t="s">
        <v>173</v>
      </c>
      <c r="S55" s="6" t="s">
        <v>84</v>
      </c>
      <c r="T55" s="29" t="s">
        <v>85</v>
      </c>
    </row>
    <row r="56" ht="27.85" customHeight="1" spans="1:20">
      <c r="A56" s="7" t="s">
        <v>174</v>
      </c>
      <c r="B56" s="8"/>
      <c r="C56" s="8"/>
      <c r="D56" s="8"/>
      <c r="E56" s="8"/>
      <c r="F56" s="9"/>
      <c r="H56" s="10" t="s">
        <v>174</v>
      </c>
      <c r="I56" s="32"/>
      <c r="J56" s="32"/>
      <c r="K56" s="33"/>
      <c r="L56" s="32"/>
      <c r="M56" s="34"/>
      <c r="N56" s="35"/>
      <c r="O56" s="10" t="s">
        <v>174</v>
      </c>
      <c r="P56" s="32"/>
      <c r="Q56" s="32"/>
      <c r="R56" s="32"/>
      <c r="S56" s="32"/>
      <c r="T56" s="34"/>
    </row>
    <row r="57" ht="13.9" customHeight="1" spans="1:20">
      <c r="A57" s="11" t="s">
        <v>87</v>
      </c>
      <c r="B57" s="12" t="s">
        <v>88</v>
      </c>
      <c r="C57" s="12" t="s">
        <v>89</v>
      </c>
      <c r="D57" s="12" t="s">
        <v>90</v>
      </c>
      <c r="E57" s="12" t="s">
        <v>91</v>
      </c>
      <c r="F57" s="13" t="s">
        <v>92</v>
      </c>
      <c r="H57" s="14" t="s">
        <v>87</v>
      </c>
      <c r="I57" s="36" t="s">
        <v>88</v>
      </c>
      <c r="J57" s="36" t="s">
        <v>89</v>
      </c>
      <c r="K57" s="37" t="s">
        <v>90</v>
      </c>
      <c r="L57" s="36" t="s">
        <v>91</v>
      </c>
      <c r="M57" s="38" t="s">
        <v>92</v>
      </c>
      <c r="N57" s="35"/>
      <c r="O57" s="14" t="s">
        <v>87</v>
      </c>
      <c r="P57" s="36" t="s">
        <v>88</v>
      </c>
      <c r="Q57" s="36" t="s">
        <v>89</v>
      </c>
      <c r="R57" s="36" t="s">
        <v>90</v>
      </c>
      <c r="S57" s="36" t="s">
        <v>91</v>
      </c>
      <c r="T57" s="38" t="s">
        <v>92</v>
      </c>
    </row>
    <row r="58" ht="13.2" customHeight="1" spans="1:20">
      <c r="A58" s="15" t="s">
        <v>175</v>
      </c>
      <c r="B58" s="16" t="s">
        <v>176</v>
      </c>
      <c r="C58" s="17"/>
      <c r="D58" s="18"/>
      <c r="E58" s="18"/>
      <c r="F58" s="20"/>
      <c r="H58" s="21" t="s">
        <v>175</v>
      </c>
      <c r="I58" s="39" t="s">
        <v>176</v>
      </c>
      <c r="J58" s="40"/>
      <c r="K58" s="41"/>
      <c r="L58" s="47"/>
      <c r="M58" s="44"/>
      <c r="N58" s="45"/>
      <c r="O58" s="21" t="s">
        <v>175</v>
      </c>
      <c r="P58" s="39" t="s">
        <v>176</v>
      </c>
      <c r="Q58" s="40"/>
      <c r="R58" s="47"/>
      <c r="S58" s="47"/>
      <c r="T58" s="44"/>
    </row>
    <row r="59" ht="13.9" customHeight="1" spans="1:20">
      <c r="A59" s="15" t="s">
        <v>177</v>
      </c>
      <c r="B59" s="16" t="s">
        <v>178</v>
      </c>
      <c r="C59" s="17" t="s">
        <v>179</v>
      </c>
      <c r="D59" s="18" t="s">
        <v>180</v>
      </c>
      <c r="E59" s="22">
        <f t="shared" ref="E59:E64" si="10">F59/D59</f>
        <v>8.2899940490547</v>
      </c>
      <c r="F59" s="20" t="s">
        <v>181</v>
      </c>
      <c r="H59" s="21" t="s">
        <v>177</v>
      </c>
      <c r="I59" s="39" t="s">
        <v>178</v>
      </c>
      <c r="J59" s="40" t="s">
        <v>179</v>
      </c>
      <c r="K59" s="46">
        <v>14734.03</v>
      </c>
      <c r="L59" s="22">
        <f t="shared" ref="L59:L64" si="11">E59</f>
        <v>8.2899940490547</v>
      </c>
      <c r="M59" s="42">
        <f t="shared" ref="M59:M64" si="12">K59*L59</f>
        <v>122145.021018593</v>
      </c>
      <c r="N59" s="43"/>
      <c r="O59" s="21" t="s">
        <v>177</v>
      </c>
      <c r="P59" s="39" t="s">
        <v>178</v>
      </c>
      <c r="Q59" s="40" t="s">
        <v>179</v>
      </c>
      <c r="R59" s="41">
        <f t="shared" ref="R59:R64" si="13">D59-K59</f>
        <v>1767.55</v>
      </c>
      <c r="S59" s="22">
        <f t="shared" ref="S59:S64" si="14">L59</f>
        <v>8.2899940490547</v>
      </c>
      <c r="T59" s="42">
        <f t="shared" ref="T59:T64" si="15">R59*S59</f>
        <v>14652.9789814066</v>
      </c>
    </row>
    <row r="60" ht="13.2" customHeight="1" spans="1:20">
      <c r="A60" s="15" t="s">
        <v>182</v>
      </c>
      <c r="B60" s="16" t="s">
        <v>183</v>
      </c>
      <c r="C60" s="17" t="s">
        <v>184</v>
      </c>
      <c r="D60" s="18" t="s">
        <v>185</v>
      </c>
      <c r="E60" s="22">
        <f t="shared" si="10"/>
        <v>37.590093708166</v>
      </c>
      <c r="F60" s="20" t="s">
        <v>186</v>
      </c>
      <c r="H60" s="21" t="s">
        <v>182</v>
      </c>
      <c r="I60" s="39" t="s">
        <v>183</v>
      </c>
      <c r="J60" s="40" t="s">
        <v>184</v>
      </c>
      <c r="K60" s="46">
        <v>3695</v>
      </c>
      <c r="L60" s="22">
        <f t="shared" si="11"/>
        <v>37.590093708166</v>
      </c>
      <c r="M60" s="42">
        <f t="shared" si="12"/>
        <v>138895.396251673</v>
      </c>
      <c r="N60" s="43"/>
      <c r="O60" s="21" t="s">
        <v>182</v>
      </c>
      <c r="P60" s="39" t="s">
        <v>183</v>
      </c>
      <c r="Q60" s="40" t="s">
        <v>184</v>
      </c>
      <c r="R60" s="41">
        <f t="shared" si="13"/>
        <v>40</v>
      </c>
      <c r="S60" s="22">
        <f t="shared" si="14"/>
        <v>37.590093708166</v>
      </c>
      <c r="T60" s="42">
        <f t="shared" si="15"/>
        <v>1503.60374832664</v>
      </c>
    </row>
    <row r="61" ht="13.2" customHeight="1" spans="1:20">
      <c r="A61" s="15" t="s">
        <v>187</v>
      </c>
      <c r="B61" s="16" t="s">
        <v>188</v>
      </c>
      <c r="C61" s="17" t="s">
        <v>189</v>
      </c>
      <c r="D61" s="18" t="s">
        <v>190</v>
      </c>
      <c r="E61" s="22">
        <f t="shared" si="10"/>
        <v>35.2068965517241</v>
      </c>
      <c r="F61" s="20" t="s">
        <v>191</v>
      </c>
      <c r="H61" s="21" t="s">
        <v>187</v>
      </c>
      <c r="I61" s="39" t="s">
        <v>188</v>
      </c>
      <c r="J61" s="40" t="s">
        <v>189</v>
      </c>
      <c r="K61" s="46">
        <v>87</v>
      </c>
      <c r="L61" s="22">
        <f t="shared" si="11"/>
        <v>35.2068965517241</v>
      </c>
      <c r="M61" s="42">
        <f t="shared" si="12"/>
        <v>3063</v>
      </c>
      <c r="N61" s="43"/>
      <c r="O61" s="21" t="s">
        <v>187</v>
      </c>
      <c r="P61" s="39" t="s">
        <v>188</v>
      </c>
      <c r="Q61" s="40" t="s">
        <v>189</v>
      </c>
      <c r="R61" s="41">
        <f t="shared" si="13"/>
        <v>0</v>
      </c>
      <c r="S61" s="22">
        <f t="shared" si="14"/>
        <v>35.2068965517241</v>
      </c>
      <c r="T61" s="42">
        <f t="shared" si="15"/>
        <v>0</v>
      </c>
    </row>
    <row r="62" ht="13.9" customHeight="1" spans="1:20">
      <c r="A62" s="15" t="s">
        <v>192</v>
      </c>
      <c r="B62" s="16" t="s">
        <v>193</v>
      </c>
      <c r="C62" s="17" t="s">
        <v>184</v>
      </c>
      <c r="D62" s="18" t="s">
        <v>194</v>
      </c>
      <c r="E62" s="22">
        <f t="shared" si="10"/>
        <v>104.142857142857</v>
      </c>
      <c r="F62" s="20" t="s">
        <v>195</v>
      </c>
      <c r="H62" s="21" t="s">
        <v>192</v>
      </c>
      <c r="I62" s="39" t="s">
        <v>193</v>
      </c>
      <c r="J62" s="40" t="s">
        <v>184</v>
      </c>
      <c r="K62" s="46">
        <v>22</v>
      </c>
      <c r="L62" s="22">
        <f t="shared" si="11"/>
        <v>104.142857142857</v>
      </c>
      <c r="M62" s="42">
        <f t="shared" si="12"/>
        <v>2291.14285714285</v>
      </c>
      <c r="N62" s="43"/>
      <c r="O62" s="21" t="s">
        <v>192</v>
      </c>
      <c r="P62" s="39" t="s">
        <v>193</v>
      </c>
      <c r="Q62" s="40" t="s">
        <v>184</v>
      </c>
      <c r="R62" s="41">
        <f t="shared" si="13"/>
        <v>13</v>
      </c>
      <c r="S62" s="22">
        <f t="shared" si="14"/>
        <v>104.142857142857</v>
      </c>
      <c r="T62" s="42">
        <f t="shared" si="15"/>
        <v>1353.85714285714</v>
      </c>
    </row>
    <row r="63" ht="13.2" customHeight="1" spans="1:20">
      <c r="A63" s="15" t="s">
        <v>196</v>
      </c>
      <c r="B63" s="16" t="s">
        <v>197</v>
      </c>
      <c r="C63" s="17" t="s">
        <v>184</v>
      </c>
      <c r="D63" s="18" t="s">
        <v>198</v>
      </c>
      <c r="E63" s="22">
        <f t="shared" si="10"/>
        <v>239.079470198675</v>
      </c>
      <c r="F63" s="20" t="s">
        <v>199</v>
      </c>
      <c r="H63" s="21" t="s">
        <v>196</v>
      </c>
      <c r="I63" s="39" t="s">
        <v>197</v>
      </c>
      <c r="J63" s="40" t="s">
        <v>184</v>
      </c>
      <c r="K63" s="46">
        <v>68</v>
      </c>
      <c r="L63" s="22">
        <f t="shared" si="11"/>
        <v>239.079470198675</v>
      </c>
      <c r="M63" s="42">
        <f t="shared" si="12"/>
        <v>16257.4039735099</v>
      </c>
      <c r="N63" s="43"/>
      <c r="O63" s="21" t="s">
        <v>196</v>
      </c>
      <c r="P63" s="39" t="s">
        <v>197</v>
      </c>
      <c r="Q63" s="40" t="s">
        <v>184</v>
      </c>
      <c r="R63" s="41">
        <f t="shared" si="13"/>
        <v>83</v>
      </c>
      <c r="S63" s="22">
        <f t="shared" si="14"/>
        <v>239.079470198675</v>
      </c>
      <c r="T63" s="42">
        <f t="shared" si="15"/>
        <v>19843.59602649</v>
      </c>
    </row>
    <row r="64" ht="13.9" customHeight="1" spans="1:20">
      <c r="A64" s="15" t="s">
        <v>200</v>
      </c>
      <c r="B64" s="16" t="s">
        <v>201</v>
      </c>
      <c r="C64" s="17" t="s">
        <v>189</v>
      </c>
      <c r="D64" s="18" t="s">
        <v>185</v>
      </c>
      <c r="E64" s="22">
        <f t="shared" si="10"/>
        <v>21.0398929049531</v>
      </c>
      <c r="F64" s="20" t="s">
        <v>202</v>
      </c>
      <c r="H64" s="21" t="s">
        <v>200</v>
      </c>
      <c r="I64" s="39" t="s">
        <v>201</v>
      </c>
      <c r="J64" s="40" t="s">
        <v>189</v>
      </c>
      <c r="K64" s="46">
        <v>3695</v>
      </c>
      <c r="L64" s="22">
        <f t="shared" si="11"/>
        <v>21.0398929049531</v>
      </c>
      <c r="M64" s="42">
        <f t="shared" si="12"/>
        <v>77742.4042838017</v>
      </c>
      <c r="N64" s="43"/>
      <c r="O64" s="21" t="s">
        <v>200</v>
      </c>
      <c r="P64" s="39" t="s">
        <v>201</v>
      </c>
      <c r="Q64" s="40" t="s">
        <v>189</v>
      </c>
      <c r="R64" s="41">
        <f t="shared" si="13"/>
        <v>40</v>
      </c>
      <c r="S64" s="22">
        <f t="shared" si="14"/>
        <v>21.0398929049531</v>
      </c>
      <c r="T64" s="42">
        <f t="shared" si="15"/>
        <v>841.595716198124</v>
      </c>
    </row>
    <row r="65" ht="13.2" customHeight="1" spans="1:20">
      <c r="A65" s="15" t="s">
        <v>203</v>
      </c>
      <c r="B65" s="16" t="s">
        <v>204</v>
      </c>
      <c r="C65" s="17"/>
      <c r="D65" s="18"/>
      <c r="E65" s="18"/>
      <c r="F65" s="20"/>
      <c r="H65" s="21" t="s">
        <v>203</v>
      </c>
      <c r="I65" s="39" t="s">
        <v>204</v>
      </c>
      <c r="J65" s="40"/>
      <c r="K65" s="46"/>
      <c r="L65" s="47"/>
      <c r="M65" s="44"/>
      <c r="N65" s="45"/>
      <c r="O65" s="21" t="s">
        <v>203</v>
      </c>
      <c r="P65" s="39" t="s">
        <v>204</v>
      </c>
      <c r="Q65" s="40"/>
      <c r="R65" s="47"/>
      <c r="S65" s="47"/>
      <c r="T65" s="44"/>
    </row>
    <row r="66" ht="13.2" customHeight="1" spans="1:20">
      <c r="A66" s="15" t="s">
        <v>205</v>
      </c>
      <c r="B66" s="16" t="s">
        <v>206</v>
      </c>
      <c r="C66" s="17" t="s">
        <v>179</v>
      </c>
      <c r="D66" s="18" t="s">
        <v>207</v>
      </c>
      <c r="E66" s="22">
        <f t="shared" ref="E66:E69" si="16">F66/D66</f>
        <v>20.2100741635625</v>
      </c>
      <c r="F66" s="20" t="s">
        <v>208</v>
      </c>
      <c r="H66" s="21" t="s">
        <v>205</v>
      </c>
      <c r="I66" s="39" t="s">
        <v>206</v>
      </c>
      <c r="J66" s="40" t="s">
        <v>179</v>
      </c>
      <c r="K66" s="46">
        <v>5062.2</v>
      </c>
      <c r="L66" s="22">
        <f t="shared" ref="L66:L69" si="17">E66</f>
        <v>20.2100741635625</v>
      </c>
      <c r="M66" s="42">
        <f t="shared" ref="M66:M69" si="18">K66*L66</f>
        <v>102307.437430786</v>
      </c>
      <c r="N66" s="43"/>
      <c r="O66" s="21" t="s">
        <v>205</v>
      </c>
      <c r="P66" s="39" t="s">
        <v>206</v>
      </c>
      <c r="Q66" s="40" t="s">
        <v>179</v>
      </c>
      <c r="R66" s="41">
        <f t="shared" ref="R66:R69" si="19">D66-K66</f>
        <v>897.6</v>
      </c>
      <c r="S66" s="22">
        <f t="shared" ref="S66:S69" si="20">L66</f>
        <v>20.2100741635625</v>
      </c>
      <c r="T66" s="42">
        <f t="shared" ref="T66:T69" si="21">R66*S66</f>
        <v>18140.5625692137</v>
      </c>
    </row>
    <row r="67" ht="13.9" customHeight="1" spans="1:20">
      <c r="A67" s="15" t="s">
        <v>209</v>
      </c>
      <c r="B67" s="16" t="s">
        <v>210</v>
      </c>
      <c r="C67" s="17" t="s">
        <v>179</v>
      </c>
      <c r="D67" s="18" t="s">
        <v>211</v>
      </c>
      <c r="E67" s="22">
        <f t="shared" si="16"/>
        <v>69.0300219333026</v>
      </c>
      <c r="F67" s="20" t="s">
        <v>212</v>
      </c>
      <c r="H67" s="21" t="s">
        <v>209</v>
      </c>
      <c r="I67" s="39" t="s">
        <v>210</v>
      </c>
      <c r="J67" s="40" t="s">
        <v>179</v>
      </c>
      <c r="K67" s="46">
        <v>7731.9</v>
      </c>
      <c r="L67" s="22">
        <f t="shared" si="17"/>
        <v>69.0300219333026</v>
      </c>
      <c r="M67" s="42">
        <f t="shared" si="18"/>
        <v>533733.226586102</v>
      </c>
      <c r="N67" s="43"/>
      <c r="O67" s="21" t="s">
        <v>209</v>
      </c>
      <c r="P67" s="39" t="s">
        <v>210</v>
      </c>
      <c r="Q67" s="40" t="s">
        <v>179</v>
      </c>
      <c r="R67" s="41">
        <f t="shared" si="19"/>
        <v>5193.65</v>
      </c>
      <c r="S67" s="22">
        <f t="shared" si="20"/>
        <v>69.0300219333026</v>
      </c>
      <c r="T67" s="42">
        <f t="shared" si="21"/>
        <v>358517.773413897</v>
      </c>
    </row>
    <row r="68" ht="13.2" customHeight="1" spans="1:20">
      <c r="A68" s="15" t="s">
        <v>213</v>
      </c>
      <c r="B68" s="16" t="s">
        <v>214</v>
      </c>
      <c r="C68" s="17" t="s">
        <v>179</v>
      </c>
      <c r="D68" s="18" t="s">
        <v>215</v>
      </c>
      <c r="E68" s="22">
        <f t="shared" si="16"/>
        <v>15.449972152225</v>
      </c>
      <c r="F68" s="20" t="s">
        <v>216</v>
      </c>
      <c r="H68" s="21" t="s">
        <v>213</v>
      </c>
      <c r="I68" s="39" t="s">
        <v>214</v>
      </c>
      <c r="J68" s="40" t="s">
        <v>179</v>
      </c>
      <c r="K68" s="46">
        <v>10071.6</v>
      </c>
      <c r="L68" s="22">
        <f t="shared" si="17"/>
        <v>15.449972152225</v>
      </c>
      <c r="M68" s="42">
        <f t="shared" si="18"/>
        <v>155605.939528349</v>
      </c>
      <c r="N68" s="43"/>
      <c r="O68" s="21" t="s">
        <v>213</v>
      </c>
      <c r="P68" s="39" t="s">
        <v>214</v>
      </c>
      <c r="Q68" s="40" t="s">
        <v>179</v>
      </c>
      <c r="R68" s="41">
        <f t="shared" si="19"/>
        <v>3459.104</v>
      </c>
      <c r="S68" s="22">
        <f t="shared" si="20"/>
        <v>15.449972152225</v>
      </c>
      <c r="T68" s="42">
        <f t="shared" si="21"/>
        <v>53443.0604716501</v>
      </c>
    </row>
    <row r="69" ht="13.2" customHeight="1" spans="1:20">
      <c r="A69" s="15" t="s">
        <v>217</v>
      </c>
      <c r="B69" s="16" t="s">
        <v>218</v>
      </c>
      <c r="C69" s="17" t="s">
        <v>108</v>
      </c>
      <c r="D69" s="18" t="s">
        <v>219</v>
      </c>
      <c r="E69" s="22">
        <f t="shared" si="16"/>
        <v>29.0906641684577</v>
      </c>
      <c r="F69" s="20" t="s">
        <v>220</v>
      </c>
      <c r="H69" s="21" t="s">
        <v>217</v>
      </c>
      <c r="I69" s="39" t="s">
        <v>218</v>
      </c>
      <c r="J69" s="40" t="s">
        <v>108</v>
      </c>
      <c r="K69" s="46">
        <v>225.61</v>
      </c>
      <c r="L69" s="22">
        <f t="shared" si="17"/>
        <v>29.0906641684577</v>
      </c>
      <c r="M69" s="42">
        <f t="shared" si="18"/>
        <v>6563.14474304574</v>
      </c>
      <c r="N69" s="43"/>
      <c r="O69" s="21" t="s">
        <v>217</v>
      </c>
      <c r="P69" s="39" t="s">
        <v>218</v>
      </c>
      <c r="Q69" s="40" t="s">
        <v>108</v>
      </c>
      <c r="R69" s="41">
        <f t="shared" si="19"/>
        <v>101.024</v>
      </c>
      <c r="S69" s="22">
        <f t="shared" si="20"/>
        <v>29.0906641684577</v>
      </c>
      <c r="T69" s="42">
        <f t="shared" si="21"/>
        <v>2938.85525695427</v>
      </c>
    </row>
    <row r="70" ht="13.9" customHeight="1" spans="1:20">
      <c r="A70" s="15" t="s">
        <v>221</v>
      </c>
      <c r="B70" s="16" t="s">
        <v>222</v>
      </c>
      <c r="C70" s="17"/>
      <c r="D70" s="18"/>
      <c r="E70" s="18"/>
      <c r="F70" s="20"/>
      <c r="H70" s="21" t="s">
        <v>221</v>
      </c>
      <c r="I70" s="39" t="s">
        <v>222</v>
      </c>
      <c r="J70" s="40"/>
      <c r="K70" s="46"/>
      <c r="L70" s="47"/>
      <c r="M70" s="44"/>
      <c r="N70" s="45"/>
      <c r="O70" s="21" t="s">
        <v>221</v>
      </c>
      <c r="P70" s="39" t="s">
        <v>222</v>
      </c>
      <c r="Q70" s="40"/>
      <c r="R70" s="47"/>
      <c r="S70" s="47"/>
      <c r="T70" s="44"/>
    </row>
    <row r="71" ht="13.2" customHeight="1" spans="1:20">
      <c r="A71" s="15" t="s">
        <v>223</v>
      </c>
      <c r="B71" s="16" t="s">
        <v>224</v>
      </c>
      <c r="C71" s="17" t="s">
        <v>179</v>
      </c>
      <c r="D71" s="18" t="s">
        <v>225</v>
      </c>
      <c r="E71" s="22">
        <f t="shared" ref="E71:E75" si="22">F71/D71</f>
        <v>20.2699865926068</v>
      </c>
      <c r="F71" s="20" t="s">
        <v>226</v>
      </c>
      <c r="H71" s="21" t="s">
        <v>223</v>
      </c>
      <c r="I71" s="39" t="s">
        <v>224</v>
      </c>
      <c r="J71" s="40" t="s">
        <v>179</v>
      </c>
      <c r="K71" s="46">
        <v>21593.18</v>
      </c>
      <c r="L71" s="22">
        <f t="shared" ref="L71:L75" si="23">E71</f>
        <v>20.2699865926068</v>
      </c>
      <c r="M71" s="42">
        <f t="shared" ref="M71:M75" si="24">K71*L71</f>
        <v>437693.469091745</v>
      </c>
      <c r="N71" s="43"/>
      <c r="O71" s="21" t="s">
        <v>223</v>
      </c>
      <c r="P71" s="39" t="s">
        <v>224</v>
      </c>
      <c r="Q71" s="40" t="s">
        <v>179</v>
      </c>
      <c r="R71" s="41">
        <f t="shared" ref="R71:R75" si="25">D71-K71</f>
        <v>4511.82</v>
      </c>
      <c r="S71" s="22">
        <f t="shared" ref="S71:S75" si="26">L71</f>
        <v>20.2699865926068</v>
      </c>
      <c r="T71" s="42">
        <f t="shared" ref="T71:T75" si="27">R71*S71</f>
        <v>91454.5309082552</v>
      </c>
    </row>
    <row r="72" ht="13.9" customHeight="1" spans="1:20">
      <c r="A72" s="15" t="s">
        <v>227</v>
      </c>
      <c r="B72" s="16" t="s">
        <v>228</v>
      </c>
      <c r="C72" s="17" t="s">
        <v>179</v>
      </c>
      <c r="D72" s="18" t="s">
        <v>225</v>
      </c>
      <c r="E72" s="22">
        <f t="shared" si="22"/>
        <v>3.13001340739322</v>
      </c>
      <c r="F72" s="20" t="s">
        <v>229</v>
      </c>
      <c r="H72" s="21" t="s">
        <v>227</v>
      </c>
      <c r="I72" s="39" t="s">
        <v>228</v>
      </c>
      <c r="J72" s="40" t="s">
        <v>179</v>
      </c>
      <c r="K72" s="46">
        <v>21593.18</v>
      </c>
      <c r="L72" s="22">
        <f t="shared" si="23"/>
        <v>3.13001340739322</v>
      </c>
      <c r="M72" s="42">
        <f t="shared" si="24"/>
        <v>67586.9429082551</v>
      </c>
      <c r="N72" s="43"/>
      <c r="O72" s="21" t="s">
        <v>227</v>
      </c>
      <c r="P72" s="39" t="s">
        <v>228</v>
      </c>
      <c r="Q72" s="40" t="s">
        <v>179</v>
      </c>
      <c r="R72" s="41">
        <f t="shared" si="25"/>
        <v>4511.82</v>
      </c>
      <c r="S72" s="22">
        <f t="shared" si="26"/>
        <v>3.13001340739322</v>
      </c>
      <c r="T72" s="42">
        <f t="shared" si="27"/>
        <v>14122.0570917449</v>
      </c>
    </row>
    <row r="73" ht="13.2" customHeight="1" spans="1:20">
      <c r="A73" s="15" t="s">
        <v>230</v>
      </c>
      <c r="B73" s="16" t="s">
        <v>231</v>
      </c>
      <c r="C73" s="17"/>
      <c r="D73" s="18"/>
      <c r="E73" s="18"/>
      <c r="F73" s="20"/>
      <c r="H73" s="21" t="s">
        <v>230</v>
      </c>
      <c r="I73" s="39" t="s">
        <v>231</v>
      </c>
      <c r="J73" s="40"/>
      <c r="K73" s="46"/>
      <c r="L73" s="47"/>
      <c r="M73" s="44"/>
      <c r="N73" s="45"/>
      <c r="O73" s="21" t="s">
        <v>230</v>
      </c>
      <c r="P73" s="39" t="s">
        <v>231</v>
      </c>
      <c r="Q73" s="40"/>
      <c r="R73" s="47"/>
      <c r="S73" s="47"/>
      <c r="T73" s="44"/>
    </row>
    <row r="74" ht="13.2" customHeight="1" spans="1:20">
      <c r="A74" s="15" t="s">
        <v>232</v>
      </c>
      <c r="B74" s="16" t="s">
        <v>233</v>
      </c>
      <c r="C74" s="17" t="s">
        <v>179</v>
      </c>
      <c r="D74" s="18" t="s">
        <v>234</v>
      </c>
      <c r="E74" s="22">
        <f t="shared" si="22"/>
        <v>22.8499904743337</v>
      </c>
      <c r="F74" s="20" t="s">
        <v>235</v>
      </c>
      <c r="H74" s="21" t="s">
        <v>232</v>
      </c>
      <c r="I74" s="39" t="s">
        <v>233</v>
      </c>
      <c r="J74" s="40" t="s">
        <v>179</v>
      </c>
      <c r="K74" s="46">
        <v>18003.99</v>
      </c>
      <c r="L74" s="22">
        <f t="shared" si="23"/>
        <v>22.8499904743337</v>
      </c>
      <c r="M74" s="42">
        <f t="shared" si="24"/>
        <v>411390.999999999</v>
      </c>
      <c r="N74" s="43"/>
      <c r="O74" s="21" t="s">
        <v>232</v>
      </c>
      <c r="P74" s="39" t="s">
        <v>233</v>
      </c>
      <c r="Q74" s="40" t="s">
        <v>179</v>
      </c>
      <c r="R74" s="41">
        <f t="shared" si="25"/>
        <v>0</v>
      </c>
      <c r="S74" s="22">
        <f t="shared" si="26"/>
        <v>22.8499904743337</v>
      </c>
      <c r="T74" s="42">
        <f t="shared" si="27"/>
        <v>0</v>
      </c>
    </row>
    <row r="75" ht="13.9" customHeight="1" spans="1:20">
      <c r="A75" s="15" t="s">
        <v>236</v>
      </c>
      <c r="B75" s="16" t="s">
        <v>237</v>
      </c>
      <c r="C75" s="17" t="s">
        <v>179</v>
      </c>
      <c r="D75" s="18" t="s">
        <v>234</v>
      </c>
      <c r="E75" s="22">
        <f t="shared" si="22"/>
        <v>5.06998726393427</v>
      </c>
      <c r="F75" s="20" t="s">
        <v>238</v>
      </c>
      <c r="H75" s="21" t="s">
        <v>236</v>
      </c>
      <c r="I75" s="39" t="s">
        <v>237</v>
      </c>
      <c r="J75" s="40" t="s">
        <v>179</v>
      </c>
      <c r="K75" s="46">
        <v>18003.99</v>
      </c>
      <c r="L75" s="22">
        <f t="shared" si="23"/>
        <v>5.06998726393427</v>
      </c>
      <c r="M75" s="42">
        <f t="shared" si="24"/>
        <v>91280</v>
      </c>
      <c r="N75" s="43"/>
      <c r="O75" s="21" t="s">
        <v>236</v>
      </c>
      <c r="P75" s="39" t="s">
        <v>237</v>
      </c>
      <c r="Q75" s="40" t="s">
        <v>179</v>
      </c>
      <c r="R75" s="41">
        <f t="shared" si="25"/>
        <v>0</v>
      </c>
      <c r="S75" s="22">
        <f t="shared" si="26"/>
        <v>5.06998726393427</v>
      </c>
      <c r="T75" s="42">
        <f t="shared" si="27"/>
        <v>0</v>
      </c>
    </row>
    <row r="76" ht="13.2" customHeight="1" spans="1:20">
      <c r="A76" s="15" t="s">
        <v>239</v>
      </c>
      <c r="B76" s="16" t="s">
        <v>240</v>
      </c>
      <c r="C76" s="17"/>
      <c r="D76" s="18"/>
      <c r="E76" s="18"/>
      <c r="F76" s="20"/>
      <c r="H76" s="21" t="s">
        <v>239</v>
      </c>
      <c r="I76" s="39" t="s">
        <v>240</v>
      </c>
      <c r="J76" s="40"/>
      <c r="K76" s="46"/>
      <c r="L76" s="47"/>
      <c r="M76" s="44"/>
      <c r="N76" s="45"/>
      <c r="O76" s="21" t="s">
        <v>239</v>
      </c>
      <c r="P76" s="39" t="s">
        <v>240</v>
      </c>
      <c r="Q76" s="40"/>
      <c r="R76" s="47"/>
      <c r="S76" s="47"/>
      <c r="T76" s="44"/>
    </row>
    <row r="77" ht="13.2" customHeight="1" spans="1:20">
      <c r="A77" s="15" t="s">
        <v>241</v>
      </c>
      <c r="B77" s="16" t="s">
        <v>242</v>
      </c>
      <c r="C77" s="17" t="s">
        <v>189</v>
      </c>
      <c r="D77" s="18" t="s">
        <v>243</v>
      </c>
      <c r="E77" s="22">
        <f t="shared" ref="E77:E82" si="28">F77/D77</f>
        <v>3.80000751851434</v>
      </c>
      <c r="F77" s="20" t="s">
        <v>244</v>
      </c>
      <c r="H77" s="21" t="s">
        <v>241</v>
      </c>
      <c r="I77" s="39" t="s">
        <v>242</v>
      </c>
      <c r="J77" s="40" t="s">
        <v>189</v>
      </c>
      <c r="K77" s="46">
        <v>18131.387</v>
      </c>
      <c r="L77" s="22">
        <f t="shared" ref="L77:L83" si="29">E77</f>
        <v>3.80000751851434</v>
      </c>
      <c r="M77" s="42">
        <f t="shared" ref="M77:M83" si="30">K77*L77</f>
        <v>68899.4069210932</v>
      </c>
      <c r="N77" s="43"/>
      <c r="O77" s="21" t="s">
        <v>241</v>
      </c>
      <c r="P77" s="39" t="s">
        <v>242</v>
      </c>
      <c r="Q77" s="40" t="s">
        <v>189</v>
      </c>
      <c r="R77" s="41">
        <f t="shared" ref="R77:R83" si="31">D77-K77</f>
        <v>8469.613</v>
      </c>
      <c r="S77" s="22">
        <f t="shared" ref="S77:S83" si="32">L77</f>
        <v>3.80000751851434</v>
      </c>
      <c r="T77" s="42">
        <f t="shared" ref="T77:T83" si="33">R77*S77</f>
        <v>32184.5930789068</v>
      </c>
    </row>
    <row r="78" ht="13.9" customHeight="1" spans="1:20">
      <c r="A78" s="15" t="s">
        <v>245</v>
      </c>
      <c r="B78" s="16" t="s">
        <v>246</v>
      </c>
      <c r="C78" s="17"/>
      <c r="D78" s="18"/>
      <c r="E78" s="18"/>
      <c r="F78" s="20"/>
      <c r="H78" s="21" t="s">
        <v>245</v>
      </c>
      <c r="I78" s="39" t="s">
        <v>246</v>
      </c>
      <c r="J78" s="40"/>
      <c r="K78" s="46"/>
      <c r="L78" s="47"/>
      <c r="M78" s="44"/>
      <c r="N78" s="45"/>
      <c r="O78" s="21" t="s">
        <v>245</v>
      </c>
      <c r="P78" s="39" t="s">
        <v>246</v>
      </c>
      <c r="Q78" s="40"/>
      <c r="R78" s="47"/>
      <c r="S78" s="47"/>
      <c r="T78" s="44"/>
    </row>
    <row r="79" ht="13.2" customHeight="1" spans="1:20">
      <c r="A79" s="15" t="s">
        <v>247</v>
      </c>
      <c r="B79" s="16" t="s">
        <v>248</v>
      </c>
      <c r="C79" s="17" t="s">
        <v>189</v>
      </c>
      <c r="D79" s="18" t="s">
        <v>249</v>
      </c>
      <c r="E79" s="22">
        <f t="shared" si="28"/>
        <v>12.3300017085255</v>
      </c>
      <c r="F79" s="20" t="s">
        <v>250</v>
      </c>
      <c r="H79" s="21" t="s">
        <v>247</v>
      </c>
      <c r="I79" s="39" t="s">
        <v>248</v>
      </c>
      <c r="J79" s="40" t="s">
        <v>189</v>
      </c>
      <c r="K79" s="46">
        <v>8684</v>
      </c>
      <c r="L79" s="22">
        <f t="shared" si="29"/>
        <v>12.3300017085255</v>
      </c>
      <c r="M79" s="42">
        <f t="shared" si="30"/>
        <v>107073.734836835</v>
      </c>
      <c r="N79" s="43"/>
      <c r="O79" s="21" t="s">
        <v>247</v>
      </c>
      <c r="P79" s="39" t="s">
        <v>248</v>
      </c>
      <c r="Q79" s="40" t="s">
        <v>189</v>
      </c>
      <c r="R79" s="41">
        <f t="shared" si="31"/>
        <v>3022</v>
      </c>
      <c r="S79" s="22">
        <f t="shared" si="32"/>
        <v>12.3300017085255</v>
      </c>
      <c r="T79" s="42">
        <f t="shared" si="33"/>
        <v>37261.2651631641</v>
      </c>
    </row>
    <row r="80" ht="13.2" customHeight="1" spans="1:20">
      <c r="A80" s="15" t="s">
        <v>251</v>
      </c>
      <c r="B80" s="16" t="s">
        <v>246</v>
      </c>
      <c r="C80" s="17"/>
      <c r="D80" s="18"/>
      <c r="E80" s="18"/>
      <c r="F80" s="20"/>
      <c r="H80" s="21" t="s">
        <v>251</v>
      </c>
      <c r="I80" s="39" t="s">
        <v>246</v>
      </c>
      <c r="J80" s="40"/>
      <c r="K80" s="46"/>
      <c r="L80" s="47"/>
      <c r="M80" s="44"/>
      <c r="N80" s="45"/>
      <c r="O80" s="21" t="s">
        <v>251</v>
      </c>
      <c r="P80" s="39" t="s">
        <v>246</v>
      </c>
      <c r="Q80" s="40"/>
      <c r="R80" s="47"/>
      <c r="S80" s="47"/>
      <c r="T80" s="44"/>
    </row>
    <row r="81" ht="13.9" customHeight="1" spans="1:20">
      <c r="A81" s="15" t="s">
        <v>252</v>
      </c>
      <c r="B81" s="16" t="s">
        <v>253</v>
      </c>
      <c r="C81" s="17" t="s">
        <v>189</v>
      </c>
      <c r="D81" s="18" t="s">
        <v>254</v>
      </c>
      <c r="E81" s="22">
        <f t="shared" si="28"/>
        <v>13.9800116952847</v>
      </c>
      <c r="F81" s="20" t="s">
        <v>255</v>
      </c>
      <c r="H81" s="21" t="s">
        <v>252</v>
      </c>
      <c r="I81" s="39" t="s">
        <v>253</v>
      </c>
      <c r="J81" s="40" t="s">
        <v>189</v>
      </c>
      <c r="K81" s="46">
        <v>15918.387</v>
      </c>
      <c r="L81" s="22">
        <f t="shared" si="29"/>
        <v>13.9800116952847</v>
      </c>
      <c r="M81" s="42">
        <f t="shared" si="30"/>
        <v>222539.236430068</v>
      </c>
      <c r="N81" s="43"/>
      <c r="O81" s="21" t="s">
        <v>252</v>
      </c>
      <c r="P81" s="39" t="s">
        <v>253</v>
      </c>
      <c r="Q81" s="40" t="s">
        <v>189</v>
      </c>
      <c r="R81" s="41">
        <f t="shared" si="31"/>
        <v>2892.613</v>
      </c>
      <c r="S81" s="22">
        <f t="shared" si="32"/>
        <v>13.9800116952847</v>
      </c>
      <c r="T81" s="42">
        <f t="shared" si="33"/>
        <v>40438.7635699326</v>
      </c>
    </row>
    <row r="82" ht="13.2" customHeight="1" spans="1:20">
      <c r="A82" s="15" t="s">
        <v>256</v>
      </c>
      <c r="B82" s="16" t="s">
        <v>257</v>
      </c>
      <c r="C82" s="17" t="s">
        <v>189</v>
      </c>
      <c r="D82" s="18" t="s">
        <v>258</v>
      </c>
      <c r="E82" s="22">
        <f t="shared" si="28"/>
        <v>18.3300134073932</v>
      </c>
      <c r="F82" s="20" t="s">
        <v>259</v>
      </c>
      <c r="H82" s="21" t="s">
        <v>256</v>
      </c>
      <c r="I82" s="39" t="s">
        <v>257</v>
      </c>
      <c r="J82" s="40" t="s">
        <v>189</v>
      </c>
      <c r="K82" s="46">
        <v>4318.636</v>
      </c>
      <c r="L82" s="22">
        <f t="shared" si="29"/>
        <v>18.3300134073932</v>
      </c>
      <c r="M82" s="42">
        <f t="shared" si="30"/>
        <v>79160.6557816509</v>
      </c>
      <c r="N82" s="43"/>
      <c r="O82" s="21" t="s">
        <v>256</v>
      </c>
      <c r="P82" s="39" t="s">
        <v>257</v>
      </c>
      <c r="Q82" s="40" t="s">
        <v>189</v>
      </c>
      <c r="R82" s="41">
        <f t="shared" si="31"/>
        <v>902.364</v>
      </c>
      <c r="S82" s="22">
        <f t="shared" si="32"/>
        <v>18.3300134073932</v>
      </c>
      <c r="T82" s="42">
        <f t="shared" si="33"/>
        <v>16540.3442183489</v>
      </c>
    </row>
    <row r="83" ht="13.9" customHeight="1" spans="1:20">
      <c r="A83" s="15" t="s">
        <v>260</v>
      </c>
      <c r="B83" s="16" t="s">
        <v>261</v>
      </c>
      <c r="C83" s="17" t="s">
        <v>189</v>
      </c>
      <c r="D83" s="18" t="s">
        <v>262</v>
      </c>
      <c r="E83" s="22">
        <f t="shared" ref="E83:E87" si="34">F83/D83</f>
        <v>13.9799527549001</v>
      </c>
      <c r="F83" s="20" t="s">
        <v>263</v>
      </c>
      <c r="H83" s="21" t="s">
        <v>260</v>
      </c>
      <c r="I83" s="39" t="s">
        <v>261</v>
      </c>
      <c r="J83" s="40" t="s">
        <v>189</v>
      </c>
      <c r="K83" s="46">
        <v>3238.977</v>
      </c>
      <c r="L83" s="22">
        <f t="shared" si="29"/>
        <v>13.9799527549001</v>
      </c>
      <c r="M83" s="42">
        <f t="shared" si="30"/>
        <v>45280.7454342081</v>
      </c>
      <c r="N83" s="43"/>
      <c r="O83" s="21" t="s">
        <v>260</v>
      </c>
      <c r="P83" s="39" t="s">
        <v>261</v>
      </c>
      <c r="Q83" s="40" t="s">
        <v>189</v>
      </c>
      <c r="R83" s="41">
        <f t="shared" si="31"/>
        <v>676.773</v>
      </c>
      <c r="S83" s="22">
        <f t="shared" si="32"/>
        <v>13.9799527549001</v>
      </c>
      <c r="T83" s="42">
        <f t="shared" si="33"/>
        <v>9461.25456579201</v>
      </c>
    </row>
    <row r="84" ht="13.2" customHeight="1" spans="1:20">
      <c r="A84" s="15" t="s">
        <v>264</v>
      </c>
      <c r="B84" s="16" t="s">
        <v>246</v>
      </c>
      <c r="C84" s="17" t="s">
        <v>189</v>
      </c>
      <c r="D84" s="18"/>
      <c r="E84" s="18"/>
      <c r="F84" s="20"/>
      <c r="H84" s="21" t="s">
        <v>264</v>
      </c>
      <c r="I84" s="39" t="s">
        <v>246</v>
      </c>
      <c r="J84" s="40" t="s">
        <v>189</v>
      </c>
      <c r="K84" s="46"/>
      <c r="L84" s="47"/>
      <c r="M84" s="44"/>
      <c r="N84" s="45"/>
      <c r="O84" s="21" t="s">
        <v>264</v>
      </c>
      <c r="P84" s="39" t="s">
        <v>246</v>
      </c>
      <c r="Q84" s="40" t="s">
        <v>189</v>
      </c>
      <c r="R84" s="47"/>
      <c r="S84" s="47"/>
      <c r="T84" s="44"/>
    </row>
    <row r="85" ht="13.2" customHeight="1" spans="1:20">
      <c r="A85" s="15" t="s">
        <v>265</v>
      </c>
      <c r="B85" s="16" t="s">
        <v>266</v>
      </c>
      <c r="C85" s="17" t="s">
        <v>189</v>
      </c>
      <c r="D85" s="18" t="s">
        <v>267</v>
      </c>
      <c r="E85" s="22">
        <f t="shared" si="34"/>
        <v>34.4499694002448</v>
      </c>
      <c r="F85" s="20" t="s">
        <v>268</v>
      </c>
      <c r="H85" s="21" t="s">
        <v>265</v>
      </c>
      <c r="I85" s="39" t="s">
        <v>266</v>
      </c>
      <c r="J85" s="40" t="s">
        <v>189</v>
      </c>
      <c r="K85" s="46" t="s">
        <v>267</v>
      </c>
      <c r="L85" s="22">
        <f t="shared" ref="L85:L90" si="35">E85</f>
        <v>34.4499694002448</v>
      </c>
      <c r="M85" s="42">
        <f t="shared" ref="M85:M90" si="36">K85*L85</f>
        <v>225165</v>
      </c>
      <c r="N85" s="43"/>
      <c r="O85" s="21" t="s">
        <v>265</v>
      </c>
      <c r="P85" s="39" t="s">
        <v>266</v>
      </c>
      <c r="Q85" s="40" t="s">
        <v>189</v>
      </c>
      <c r="R85" s="41">
        <f t="shared" ref="R85:R90" si="37">D85-K85</f>
        <v>0</v>
      </c>
      <c r="S85" s="22">
        <f t="shared" ref="S85:S90" si="38">L85</f>
        <v>34.4499694002448</v>
      </c>
      <c r="T85" s="42">
        <f t="shared" ref="T85:T90" si="39">R85*S85</f>
        <v>0</v>
      </c>
    </row>
    <row r="86" ht="13.9" customHeight="1" spans="1:20">
      <c r="A86" s="15" t="s">
        <v>269</v>
      </c>
      <c r="B86" s="16" t="s">
        <v>240</v>
      </c>
      <c r="C86" s="17"/>
      <c r="D86" s="18"/>
      <c r="E86" s="18"/>
      <c r="F86" s="20"/>
      <c r="H86" s="21" t="s">
        <v>269</v>
      </c>
      <c r="I86" s="39" t="s">
        <v>240</v>
      </c>
      <c r="J86" s="40"/>
      <c r="K86" s="46"/>
      <c r="L86" s="47"/>
      <c r="M86" s="44"/>
      <c r="N86" s="45"/>
      <c r="O86" s="21" t="s">
        <v>269</v>
      </c>
      <c r="P86" s="39" t="s">
        <v>240</v>
      </c>
      <c r="Q86" s="40"/>
      <c r="R86" s="47"/>
      <c r="S86" s="47"/>
      <c r="T86" s="44"/>
    </row>
    <row r="87" ht="13.2" customHeight="1" spans="1:20">
      <c r="A87" s="15" t="s">
        <v>270</v>
      </c>
      <c r="B87" s="16" t="s">
        <v>271</v>
      </c>
      <c r="C87" s="17" t="s">
        <v>189</v>
      </c>
      <c r="D87" s="18" t="s">
        <v>272</v>
      </c>
      <c r="E87" s="22">
        <f t="shared" si="34"/>
        <v>22.8700206815934</v>
      </c>
      <c r="F87" s="20" t="s">
        <v>273</v>
      </c>
      <c r="H87" s="21" t="s">
        <v>270</v>
      </c>
      <c r="I87" s="39" t="s">
        <v>271</v>
      </c>
      <c r="J87" s="40" t="s">
        <v>189</v>
      </c>
      <c r="K87" s="46">
        <v>13959</v>
      </c>
      <c r="L87" s="22">
        <f t="shared" si="35"/>
        <v>22.8700206815934</v>
      </c>
      <c r="M87" s="42">
        <f t="shared" si="36"/>
        <v>319242.618694362</v>
      </c>
      <c r="N87" s="43"/>
      <c r="O87" s="21" t="s">
        <v>270</v>
      </c>
      <c r="P87" s="39" t="s">
        <v>271</v>
      </c>
      <c r="Q87" s="40" t="s">
        <v>189</v>
      </c>
      <c r="R87" s="41">
        <f t="shared" si="37"/>
        <v>8283</v>
      </c>
      <c r="S87" s="22">
        <f t="shared" si="38"/>
        <v>22.8700206815934</v>
      </c>
      <c r="T87" s="42">
        <f t="shared" si="39"/>
        <v>189432.381305638</v>
      </c>
    </row>
    <row r="88" ht="13.2" customHeight="1" spans="1:20">
      <c r="A88" s="15" t="s">
        <v>274</v>
      </c>
      <c r="B88" s="16" t="s">
        <v>275</v>
      </c>
      <c r="C88" s="17"/>
      <c r="D88" s="18"/>
      <c r="E88" s="18"/>
      <c r="F88" s="20"/>
      <c r="H88" s="21" t="s">
        <v>274</v>
      </c>
      <c r="I88" s="39" t="s">
        <v>275</v>
      </c>
      <c r="J88" s="40"/>
      <c r="K88" s="46"/>
      <c r="L88" s="47"/>
      <c r="M88" s="44"/>
      <c r="N88" s="45"/>
      <c r="O88" s="21" t="s">
        <v>274</v>
      </c>
      <c r="P88" s="39" t="s">
        <v>275</v>
      </c>
      <c r="Q88" s="40"/>
      <c r="R88" s="47"/>
      <c r="S88" s="47"/>
      <c r="T88" s="44"/>
    </row>
    <row r="89" ht="13.9" customHeight="1" spans="1:20">
      <c r="A89" s="15" t="s">
        <v>276</v>
      </c>
      <c r="B89" s="16" t="s">
        <v>246</v>
      </c>
      <c r="C89" s="17"/>
      <c r="D89" s="18"/>
      <c r="E89" s="18"/>
      <c r="F89" s="20"/>
      <c r="H89" s="21" t="s">
        <v>276</v>
      </c>
      <c r="I89" s="39" t="s">
        <v>246</v>
      </c>
      <c r="J89" s="40"/>
      <c r="K89" s="46"/>
      <c r="L89" s="47"/>
      <c r="M89" s="44"/>
      <c r="N89" s="45"/>
      <c r="O89" s="21" t="s">
        <v>276</v>
      </c>
      <c r="P89" s="39" t="s">
        <v>246</v>
      </c>
      <c r="Q89" s="40"/>
      <c r="R89" s="47"/>
      <c r="S89" s="47"/>
      <c r="T89" s="44"/>
    </row>
    <row r="90" ht="13.2" customHeight="1" spans="1:20">
      <c r="A90" s="15" t="s">
        <v>277</v>
      </c>
      <c r="B90" s="16" t="s">
        <v>278</v>
      </c>
      <c r="C90" s="17" t="s">
        <v>189</v>
      </c>
      <c r="D90" s="18" t="s">
        <v>272</v>
      </c>
      <c r="E90" s="22">
        <f t="shared" ref="E90:E93" si="40">F90/D90</f>
        <v>57.6199982016006</v>
      </c>
      <c r="F90" s="20" t="s">
        <v>279</v>
      </c>
      <c r="H90" s="21" t="s">
        <v>277</v>
      </c>
      <c r="I90" s="39" t="s">
        <v>278</v>
      </c>
      <c r="J90" s="40" t="s">
        <v>189</v>
      </c>
      <c r="K90" s="46">
        <v>13959</v>
      </c>
      <c r="L90" s="22">
        <f t="shared" si="35"/>
        <v>57.6199982016006</v>
      </c>
      <c r="M90" s="42">
        <f t="shared" si="36"/>
        <v>804317.554896143</v>
      </c>
      <c r="N90" s="43"/>
      <c r="O90" s="21" t="s">
        <v>277</v>
      </c>
      <c r="P90" s="39" t="s">
        <v>278</v>
      </c>
      <c r="Q90" s="40" t="s">
        <v>189</v>
      </c>
      <c r="R90" s="41">
        <f t="shared" si="37"/>
        <v>8283</v>
      </c>
      <c r="S90" s="22">
        <f t="shared" si="38"/>
        <v>57.6199982016006</v>
      </c>
      <c r="T90" s="42">
        <f t="shared" si="39"/>
        <v>477266.445103858</v>
      </c>
    </row>
    <row r="91" ht="13.9" customHeight="1" spans="1:20">
      <c r="A91" s="15" t="s">
        <v>280</v>
      </c>
      <c r="B91" s="16" t="s">
        <v>240</v>
      </c>
      <c r="C91" s="17"/>
      <c r="D91" s="18"/>
      <c r="E91" s="18"/>
      <c r="F91" s="20"/>
      <c r="H91" s="21" t="s">
        <v>280</v>
      </c>
      <c r="I91" s="39" t="s">
        <v>240</v>
      </c>
      <c r="J91" s="40"/>
      <c r="K91" s="46"/>
      <c r="L91" s="47"/>
      <c r="M91" s="44"/>
      <c r="N91" s="45"/>
      <c r="O91" s="21" t="s">
        <v>280</v>
      </c>
      <c r="P91" s="39" t="s">
        <v>240</v>
      </c>
      <c r="Q91" s="40"/>
      <c r="R91" s="47"/>
      <c r="S91" s="47"/>
      <c r="T91" s="44"/>
    </row>
    <row r="92" ht="13.2" customHeight="1" spans="1:20">
      <c r="A92" s="15" t="s">
        <v>281</v>
      </c>
      <c r="B92" s="16" t="s">
        <v>282</v>
      </c>
      <c r="C92" s="17" t="s">
        <v>179</v>
      </c>
      <c r="D92" s="18" t="s">
        <v>283</v>
      </c>
      <c r="E92" s="22">
        <f t="shared" si="40"/>
        <v>7.72986088644452</v>
      </c>
      <c r="F92" s="20" t="s">
        <v>284</v>
      </c>
      <c r="H92" s="21" t="s">
        <v>281</v>
      </c>
      <c r="I92" s="39" t="s">
        <v>282</v>
      </c>
      <c r="J92" s="40" t="s">
        <v>179</v>
      </c>
      <c r="K92" s="46">
        <v>3001</v>
      </c>
      <c r="L92" s="22">
        <f t="shared" ref="L92:L96" si="41">E92</f>
        <v>7.72986088644452</v>
      </c>
      <c r="M92" s="42">
        <f t="shared" ref="M92:M96" si="42">K92*L92</f>
        <v>23197.31252022</v>
      </c>
      <c r="N92" s="43"/>
      <c r="O92" s="21" t="s">
        <v>281</v>
      </c>
      <c r="P92" s="39" t="s">
        <v>282</v>
      </c>
      <c r="Q92" s="40" t="s">
        <v>179</v>
      </c>
      <c r="R92" s="41">
        <f t="shared" ref="R92:R96" si="43">D92-K92</f>
        <v>90</v>
      </c>
      <c r="S92" s="22">
        <f t="shared" ref="S92:S96" si="44">L92</f>
        <v>7.72986088644452</v>
      </c>
      <c r="T92" s="42">
        <f t="shared" ref="T92:T96" si="45">R92*S92</f>
        <v>695.687479780007</v>
      </c>
    </row>
    <row r="93" ht="13.2" customHeight="1" spans="1:20">
      <c r="A93" s="15" t="s">
        <v>285</v>
      </c>
      <c r="B93" s="16" t="s">
        <v>271</v>
      </c>
      <c r="C93" s="17" t="s">
        <v>189</v>
      </c>
      <c r="D93" s="18" t="s">
        <v>286</v>
      </c>
      <c r="E93" s="22">
        <f t="shared" si="40"/>
        <v>22.8700200831348</v>
      </c>
      <c r="F93" s="20" t="s">
        <v>287</v>
      </c>
      <c r="H93" s="21" t="s">
        <v>285</v>
      </c>
      <c r="I93" s="39" t="s">
        <v>271</v>
      </c>
      <c r="J93" s="40" t="s">
        <v>189</v>
      </c>
      <c r="K93" s="46">
        <v>5694.7</v>
      </c>
      <c r="L93" s="22">
        <f t="shared" si="41"/>
        <v>22.8700200831348</v>
      </c>
      <c r="M93" s="42">
        <f t="shared" si="42"/>
        <v>130237.903367428</v>
      </c>
      <c r="N93" s="43"/>
      <c r="O93" s="21" t="s">
        <v>285</v>
      </c>
      <c r="P93" s="39" t="s">
        <v>271</v>
      </c>
      <c r="Q93" s="40" t="s">
        <v>189</v>
      </c>
      <c r="R93" s="41">
        <f t="shared" si="43"/>
        <v>728.6</v>
      </c>
      <c r="S93" s="22">
        <f t="shared" si="44"/>
        <v>22.8700200831348</v>
      </c>
      <c r="T93" s="42">
        <f t="shared" si="45"/>
        <v>16663.096632572</v>
      </c>
    </row>
    <row r="94" ht="13.9" customHeight="1" spans="1:20">
      <c r="A94" s="15" t="s">
        <v>288</v>
      </c>
      <c r="B94" s="16" t="s">
        <v>246</v>
      </c>
      <c r="C94" s="17"/>
      <c r="D94" s="18"/>
      <c r="E94" s="18"/>
      <c r="F94" s="20"/>
      <c r="H94" s="21" t="s">
        <v>288</v>
      </c>
      <c r="I94" s="39" t="s">
        <v>246</v>
      </c>
      <c r="J94" s="40"/>
      <c r="K94" s="46"/>
      <c r="L94" s="47"/>
      <c r="M94" s="44"/>
      <c r="N94" s="45"/>
      <c r="O94" s="21" t="s">
        <v>288</v>
      </c>
      <c r="P94" s="39" t="s">
        <v>246</v>
      </c>
      <c r="Q94" s="40"/>
      <c r="R94" s="47"/>
      <c r="S94" s="47"/>
      <c r="T94" s="44"/>
    </row>
    <row r="95" ht="13.2" customHeight="1" spans="1:20">
      <c r="A95" s="15" t="s">
        <v>289</v>
      </c>
      <c r="B95" s="16" t="s">
        <v>290</v>
      </c>
      <c r="C95" s="17" t="s">
        <v>189</v>
      </c>
      <c r="D95" s="18" t="s">
        <v>291</v>
      </c>
      <c r="E95" s="22">
        <f t="shared" ref="E95:E98" si="46">F95/D95</f>
        <v>188.660047591696</v>
      </c>
      <c r="F95" s="20" t="s">
        <v>292</v>
      </c>
      <c r="H95" s="21" t="s">
        <v>289</v>
      </c>
      <c r="I95" s="39" t="s">
        <v>290</v>
      </c>
      <c r="J95" s="40" t="s">
        <v>189</v>
      </c>
      <c r="K95" s="46">
        <v>4461.2</v>
      </c>
      <c r="L95" s="22">
        <f t="shared" si="41"/>
        <v>188.660047591696</v>
      </c>
      <c r="M95" s="42">
        <f t="shared" si="42"/>
        <v>841650.204316074</v>
      </c>
      <c r="N95" s="43"/>
      <c r="O95" s="21" t="s">
        <v>289</v>
      </c>
      <c r="P95" s="39" t="s">
        <v>290</v>
      </c>
      <c r="Q95" s="40" t="s">
        <v>189</v>
      </c>
      <c r="R95" s="41">
        <f t="shared" si="43"/>
        <v>413.6</v>
      </c>
      <c r="S95" s="22">
        <f t="shared" si="44"/>
        <v>188.660047591696</v>
      </c>
      <c r="T95" s="42">
        <f t="shared" si="45"/>
        <v>78029.7956839255</v>
      </c>
    </row>
    <row r="96" ht="13.2" customHeight="1" spans="1:20">
      <c r="A96" s="15" t="s">
        <v>293</v>
      </c>
      <c r="B96" s="16" t="s">
        <v>294</v>
      </c>
      <c r="C96" s="17" t="s">
        <v>189</v>
      </c>
      <c r="D96" s="18" t="s">
        <v>295</v>
      </c>
      <c r="E96" s="22">
        <f t="shared" si="46"/>
        <v>150.039854565795</v>
      </c>
      <c r="F96" s="20" t="s">
        <v>296</v>
      </c>
      <c r="H96" s="21" t="s">
        <v>293</v>
      </c>
      <c r="I96" s="39" t="s">
        <v>294</v>
      </c>
      <c r="J96" s="40" t="s">
        <v>189</v>
      </c>
      <c r="K96" s="46">
        <v>2635.4</v>
      </c>
      <c r="L96" s="22">
        <f t="shared" si="41"/>
        <v>150.039854565795</v>
      </c>
      <c r="M96" s="42">
        <f t="shared" si="42"/>
        <v>395415.032722696</v>
      </c>
      <c r="N96" s="43"/>
      <c r="O96" s="21" t="s">
        <v>293</v>
      </c>
      <c r="P96" s="39" t="s">
        <v>294</v>
      </c>
      <c r="Q96" s="40" t="s">
        <v>189</v>
      </c>
      <c r="R96" s="41">
        <f t="shared" si="43"/>
        <v>225</v>
      </c>
      <c r="S96" s="22">
        <f t="shared" si="44"/>
        <v>150.039854565795</v>
      </c>
      <c r="T96" s="42">
        <f t="shared" si="45"/>
        <v>33758.9672773039</v>
      </c>
    </row>
    <row r="97" ht="13.9" customHeight="1" spans="1:20">
      <c r="A97" s="15" t="s">
        <v>297</v>
      </c>
      <c r="B97" s="16" t="s">
        <v>298</v>
      </c>
      <c r="C97" s="17"/>
      <c r="D97" s="18"/>
      <c r="E97" s="18"/>
      <c r="F97" s="20"/>
      <c r="H97" s="21" t="s">
        <v>297</v>
      </c>
      <c r="I97" s="39" t="s">
        <v>298</v>
      </c>
      <c r="J97" s="40"/>
      <c r="K97" s="46"/>
      <c r="L97" s="47"/>
      <c r="M97" s="44"/>
      <c r="N97" s="45"/>
      <c r="O97" s="21" t="s">
        <v>297</v>
      </c>
      <c r="P97" s="39" t="s">
        <v>298</v>
      </c>
      <c r="Q97" s="40"/>
      <c r="R97" s="47"/>
      <c r="S97" s="47"/>
      <c r="T97" s="44"/>
    </row>
    <row r="98" ht="13.2" customHeight="1" spans="1:20">
      <c r="A98" s="15" t="s">
        <v>299</v>
      </c>
      <c r="B98" s="16" t="s">
        <v>298</v>
      </c>
      <c r="C98" s="17" t="s">
        <v>179</v>
      </c>
      <c r="D98" s="18" t="s">
        <v>300</v>
      </c>
      <c r="E98" s="22">
        <f t="shared" si="46"/>
        <v>17.8699764614421</v>
      </c>
      <c r="F98" s="20" t="s">
        <v>301</v>
      </c>
      <c r="H98" s="21" t="s">
        <v>299</v>
      </c>
      <c r="I98" s="39" t="s">
        <v>298</v>
      </c>
      <c r="J98" s="40" t="s">
        <v>179</v>
      </c>
      <c r="K98" s="46">
        <v>8481.4</v>
      </c>
      <c r="L98" s="22">
        <f t="shared" ref="L98:L102" si="47">E98</f>
        <v>17.8699764614421</v>
      </c>
      <c r="M98" s="42">
        <f t="shared" ref="M98:M102" si="48">K98*L98</f>
        <v>151562.418360075</v>
      </c>
      <c r="N98" s="43"/>
      <c r="O98" s="21" t="s">
        <v>299</v>
      </c>
      <c r="P98" s="39" t="s">
        <v>298</v>
      </c>
      <c r="Q98" s="40" t="s">
        <v>179</v>
      </c>
      <c r="R98" s="41">
        <f t="shared" ref="R98:R102" si="49">D98-K98</f>
        <v>780</v>
      </c>
      <c r="S98" s="22">
        <f t="shared" ref="S98:S102" si="50">L98</f>
        <v>17.8699764614421</v>
      </c>
      <c r="T98" s="42">
        <f t="shared" ref="T98:T102" si="51">R98*S98</f>
        <v>13938.5816399248</v>
      </c>
    </row>
    <row r="99" ht="13.9" customHeight="1" spans="1:20">
      <c r="A99" s="15" t="s">
        <v>302</v>
      </c>
      <c r="B99" s="16" t="s">
        <v>240</v>
      </c>
      <c r="C99" s="17"/>
      <c r="D99" s="18"/>
      <c r="E99" s="18"/>
      <c r="F99" s="20"/>
      <c r="H99" s="21" t="s">
        <v>302</v>
      </c>
      <c r="I99" s="39" t="s">
        <v>240</v>
      </c>
      <c r="J99" s="40"/>
      <c r="K99" s="46"/>
      <c r="L99" s="47"/>
      <c r="M99" s="44"/>
      <c r="N99" s="45"/>
      <c r="O99" s="21" t="s">
        <v>302</v>
      </c>
      <c r="P99" s="39" t="s">
        <v>240</v>
      </c>
      <c r="Q99" s="40"/>
      <c r="R99" s="47"/>
      <c r="S99" s="47"/>
      <c r="T99" s="44"/>
    </row>
    <row r="100" ht="13.2" customHeight="1" spans="1:20">
      <c r="A100" s="15" t="s">
        <v>303</v>
      </c>
      <c r="B100" s="16" t="s">
        <v>304</v>
      </c>
      <c r="C100" s="17" t="s">
        <v>189</v>
      </c>
      <c r="D100" s="18" t="s">
        <v>305</v>
      </c>
      <c r="E100" s="22">
        <f>F100/D100</f>
        <v>22.3399960549675</v>
      </c>
      <c r="F100" s="20" t="s">
        <v>306</v>
      </c>
      <c r="H100" s="21" t="s">
        <v>303</v>
      </c>
      <c r="I100" s="39" t="s">
        <v>304</v>
      </c>
      <c r="J100" s="40" t="s">
        <v>189</v>
      </c>
      <c r="K100" s="46">
        <v>42423</v>
      </c>
      <c r="L100" s="22">
        <f t="shared" si="47"/>
        <v>22.3399960549675</v>
      </c>
      <c r="M100" s="42">
        <f t="shared" si="48"/>
        <v>947729.652639886</v>
      </c>
      <c r="N100" s="43"/>
      <c r="O100" s="21" t="s">
        <v>303</v>
      </c>
      <c r="P100" s="39" t="s">
        <v>304</v>
      </c>
      <c r="Q100" s="40" t="s">
        <v>189</v>
      </c>
      <c r="R100" s="41">
        <f t="shared" si="49"/>
        <v>3204</v>
      </c>
      <c r="S100" s="22">
        <f t="shared" si="50"/>
        <v>22.3399960549675</v>
      </c>
      <c r="T100" s="42">
        <f t="shared" si="51"/>
        <v>71577.3473601159</v>
      </c>
    </row>
    <row r="101" ht="13.2" customHeight="1" spans="1:20">
      <c r="A101" s="15" t="s">
        <v>307</v>
      </c>
      <c r="B101" s="16" t="s">
        <v>246</v>
      </c>
      <c r="C101" s="17"/>
      <c r="D101" s="18"/>
      <c r="E101" s="18"/>
      <c r="F101" s="20"/>
      <c r="H101" s="21" t="s">
        <v>307</v>
      </c>
      <c r="I101" s="39" t="s">
        <v>246</v>
      </c>
      <c r="J101" s="40"/>
      <c r="K101" s="46"/>
      <c r="L101" s="47"/>
      <c r="M101" s="44"/>
      <c r="N101" s="45"/>
      <c r="O101" s="21" t="s">
        <v>307</v>
      </c>
      <c r="P101" s="39" t="s">
        <v>246</v>
      </c>
      <c r="Q101" s="40"/>
      <c r="R101" s="47"/>
      <c r="S101" s="47"/>
      <c r="T101" s="44"/>
    </row>
    <row r="102" ht="13.9" customHeight="1" spans="1:20">
      <c r="A102" s="15" t="s">
        <v>308</v>
      </c>
      <c r="B102" s="16" t="s">
        <v>309</v>
      </c>
      <c r="C102" s="17" t="s">
        <v>189</v>
      </c>
      <c r="D102" s="18" t="s">
        <v>305</v>
      </c>
      <c r="E102" s="22">
        <f>F102/D102</f>
        <v>57.6200056983803</v>
      </c>
      <c r="F102" s="20" t="s">
        <v>310</v>
      </c>
      <c r="H102" s="21" t="s">
        <v>308</v>
      </c>
      <c r="I102" s="39" t="s">
        <v>309</v>
      </c>
      <c r="J102" s="40" t="s">
        <v>189</v>
      </c>
      <c r="K102" s="46">
        <v>42423</v>
      </c>
      <c r="L102" s="22">
        <f t="shared" si="47"/>
        <v>57.6200056983803</v>
      </c>
      <c r="M102" s="42">
        <f t="shared" si="48"/>
        <v>2444413.50174239</v>
      </c>
      <c r="N102" s="43"/>
      <c r="O102" s="21" t="s">
        <v>308</v>
      </c>
      <c r="P102" s="39" t="s">
        <v>309</v>
      </c>
      <c r="Q102" s="40" t="s">
        <v>189</v>
      </c>
      <c r="R102" s="41">
        <f t="shared" si="49"/>
        <v>3204</v>
      </c>
      <c r="S102" s="22">
        <f t="shared" si="50"/>
        <v>57.6200056983803</v>
      </c>
      <c r="T102" s="42">
        <f t="shared" si="51"/>
        <v>184614.49825761</v>
      </c>
    </row>
    <row r="103" ht="13.2" customHeight="1" spans="1:20">
      <c r="A103" s="52" t="s">
        <v>311</v>
      </c>
      <c r="B103" s="53" t="s">
        <v>312</v>
      </c>
      <c r="C103" s="54"/>
      <c r="D103" s="55"/>
      <c r="E103" s="55"/>
      <c r="F103" s="56"/>
      <c r="H103" s="57" t="s">
        <v>311</v>
      </c>
      <c r="I103" s="58" t="s">
        <v>312</v>
      </c>
      <c r="J103" s="59"/>
      <c r="K103" s="60"/>
      <c r="L103" s="61"/>
      <c r="M103" s="62"/>
      <c r="N103" s="45"/>
      <c r="O103" s="57" t="s">
        <v>311</v>
      </c>
      <c r="P103" s="58" t="s">
        <v>312</v>
      </c>
      <c r="Q103" s="59"/>
      <c r="R103" s="61"/>
      <c r="S103" s="61"/>
      <c r="T103" s="62"/>
    </row>
    <row r="104" ht="16.1" customHeight="1" spans="1:20">
      <c r="A104" s="4" t="s">
        <v>80</v>
      </c>
      <c r="B104" s="4"/>
      <c r="C104" s="5" t="s">
        <v>81</v>
      </c>
      <c r="D104" s="5"/>
      <c r="E104" s="5"/>
      <c r="F104" s="5"/>
      <c r="H104" s="6" t="s">
        <v>80</v>
      </c>
      <c r="I104" s="6"/>
      <c r="J104" s="29" t="s">
        <v>81</v>
      </c>
      <c r="K104" s="30"/>
      <c r="L104" s="29"/>
      <c r="M104" s="29"/>
      <c r="N104" s="29"/>
      <c r="O104" s="6" t="s">
        <v>80</v>
      </c>
      <c r="P104" s="6"/>
      <c r="Q104" s="29" t="s">
        <v>81</v>
      </c>
      <c r="R104" s="29"/>
      <c r="S104" s="29"/>
      <c r="T104" s="29"/>
    </row>
    <row r="105" ht="16.85" customHeight="1" spans="1:20">
      <c r="A105" s="4"/>
      <c r="B105" s="4"/>
      <c r="C105" s="4"/>
      <c r="D105" s="4"/>
      <c r="E105" s="4"/>
      <c r="F105" s="4"/>
      <c r="H105" s="6"/>
      <c r="I105" s="6"/>
      <c r="J105" s="6"/>
      <c r="K105" s="31"/>
      <c r="L105" s="6"/>
      <c r="M105" s="6"/>
      <c r="N105" s="6"/>
      <c r="O105" s="6"/>
      <c r="P105" s="6"/>
      <c r="Q105" s="6"/>
      <c r="R105" s="6"/>
      <c r="S105" s="6"/>
      <c r="T105" s="6"/>
    </row>
    <row r="106" ht="32.95" customHeight="1" spans="1:20">
      <c r="A106" s="2" t="s">
        <v>82</v>
      </c>
      <c r="B106" s="2"/>
      <c r="C106" s="2"/>
      <c r="D106" s="2"/>
      <c r="E106" s="2"/>
      <c r="F106" s="2"/>
      <c r="H106" s="3" t="s">
        <v>82</v>
      </c>
      <c r="I106" s="3"/>
      <c r="J106" s="3"/>
      <c r="K106" s="28"/>
      <c r="L106" s="3"/>
      <c r="M106" s="3"/>
      <c r="N106" s="3"/>
      <c r="O106" s="3" t="s">
        <v>82</v>
      </c>
      <c r="P106" s="3"/>
      <c r="Q106" s="3"/>
      <c r="R106" s="3"/>
      <c r="S106" s="3"/>
      <c r="T106" s="3"/>
    </row>
    <row r="107" ht="13.9" customHeight="1" spans="1:20">
      <c r="A107" s="4" t="s">
        <v>18</v>
      </c>
      <c r="B107" s="4"/>
      <c r="C107" s="5" t="s">
        <v>19</v>
      </c>
      <c r="D107" s="5"/>
      <c r="E107" s="5"/>
      <c r="F107" s="5"/>
      <c r="H107" s="6" t="s">
        <v>18</v>
      </c>
      <c r="I107" s="6"/>
      <c r="J107" s="29" t="s">
        <v>19</v>
      </c>
      <c r="K107" s="30"/>
      <c r="L107" s="29"/>
      <c r="M107" s="29"/>
      <c r="N107" s="29"/>
      <c r="O107" s="6" t="s">
        <v>18</v>
      </c>
      <c r="P107" s="6"/>
      <c r="Q107" s="29" t="s">
        <v>19</v>
      </c>
      <c r="R107" s="29"/>
      <c r="S107" s="29"/>
      <c r="T107" s="29"/>
    </row>
    <row r="108" ht="13.9" customHeight="1" spans="1:20">
      <c r="A108" s="4" t="s">
        <v>20</v>
      </c>
      <c r="B108" s="4"/>
      <c r="C108" s="4"/>
      <c r="D108" s="6" t="s">
        <v>313</v>
      </c>
      <c r="E108" s="6" t="s">
        <v>84</v>
      </c>
      <c r="F108" s="5" t="s">
        <v>85</v>
      </c>
      <c r="H108" s="6" t="s">
        <v>22</v>
      </c>
      <c r="I108" s="6"/>
      <c r="J108" s="6"/>
      <c r="K108" s="31" t="s">
        <v>313</v>
      </c>
      <c r="L108" s="6" t="s">
        <v>84</v>
      </c>
      <c r="M108" s="29" t="s">
        <v>85</v>
      </c>
      <c r="N108" s="29"/>
      <c r="O108" s="6" t="s">
        <v>23</v>
      </c>
      <c r="P108" s="6"/>
      <c r="Q108" s="6"/>
      <c r="R108" s="6" t="s">
        <v>313</v>
      </c>
      <c r="S108" s="6" t="s">
        <v>84</v>
      </c>
      <c r="T108" s="29" t="s">
        <v>85</v>
      </c>
    </row>
    <row r="109" ht="27.85" customHeight="1" spans="1:20">
      <c r="A109" s="7" t="s">
        <v>174</v>
      </c>
      <c r="B109" s="8"/>
      <c r="C109" s="8"/>
      <c r="D109" s="8"/>
      <c r="E109" s="8"/>
      <c r="F109" s="9"/>
      <c r="H109" s="10" t="s">
        <v>174</v>
      </c>
      <c r="I109" s="32"/>
      <c r="J109" s="32"/>
      <c r="K109" s="33"/>
      <c r="L109" s="32"/>
      <c r="M109" s="34"/>
      <c r="N109" s="35"/>
      <c r="O109" s="10" t="s">
        <v>174</v>
      </c>
      <c r="P109" s="32"/>
      <c r="Q109" s="32"/>
      <c r="R109" s="32"/>
      <c r="S109" s="32"/>
      <c r="T109" s="34"/>
    </row>
    <row r="110" ht="13.9" customHeight="1" spans="1:20">
      <c r="A110" s="11" t="s">
        <v>87</v>
      </c>
      <c r="B110" s="12" t="s">
        <v>88</v>
      </c>
      <c r="C110" s="12" t="s">
        <v>89</v>
      </c>
      <c r="D110" s="12" t="s">
        <v>90</v>
      </c>
      <c r="E110" s="12" t="s">
        <v>91</v>
      </c>
      <c r="F110" s="13" t="s">
        <v>92</v>
      </c>
      <c r="H110" s="14" t="s">
        <v>87</v>
      </c>
      <c r="I110" s="36" t="s">
        <v>88</v>
      </c>
      <c r="J110" s="36" t="s">
        <v>89</v>
      </c>
      <c r="K110" s="37" t="s">
        <v>90</v>
      </c>
      <c r="L110" s="36" t="s">
        <v>91</v>
      </c>
      <c r="M110" s="38" t="s">
        <v>92</v>
      </c>
      <c r="N110" s="35"/>
      <c r="O110" s="14" t="s">
        <v>87</v>
      </c>
      <c r="P110" s="36" t="s">
        <v>88</v>
      </c>
      <c r="Q110" s="36" t="s">
        <v>89</v>
      </c>
      <c r="R110" s="36" t="s">
        <v>90</v>
      </c>
      <c r="S110" s="36" t="s">
        <v>91</v>
      </c>
      <c r="T110" s="38" t="s">
        <v>92</v>
      </c>
    </row>
    <row r="111" ht="13.2" customHeight="1" spans="1:20">
      <c r="A111" s="15" t="s">
        <v>314</v>
      </c>
      <c r="B111" s="16" t="s">
        <v>315</v>
      </c>
      <c r="C111" s="17" t="s">
        <v>108</v>
      </c>
      <c r="D111" s="18" t="s">
        <v>316</v>
      </c>
      <c r="E111" s="22">
        <f t="shared" ref="E111:E115" si="52">F111/D111</f>
        <v>65.2400011915756</v>
      </c>
      <c r="F111" s="20" t="s">
        <v>317</v>
      </c>
      <c r="H111" s="21" t="s">
        <v>314</v>
      </c>
      <c r="I111" s="39" t="s">
        <v>315</v>
      </c>
      <c r="J111" s="40" t="s">
        <v>108</v>
      </c>
      <c r="K111" s="46">
        <v>165215</v>
      </c>
      <c r="L111" s="22">
        <f t="shared" ref="L111:L115" si="53">E111</f>
        <v>65.2400011915756</v>
      </c>
      <c r="M111" s="42">
        <f t="shared" ref="M111:M115" si="54">K111*L111</f>
        <v>10778626.7968662</v>
      </c>
      <c r="N111" s="43"/>
      <c r="O111" s="21" t="s">
        <v>314</v>
      </c>
      <c r="P111" s="39" t="s">
        <v>315</v>
      </c>
      <c r="Q111" s="40" t="s">
        <v>108</v>
      </c>
      <c r="R111" s="41">
        <f t="shared" ref="R111:R115" si="55">D111-K111</f>
        <v>2630</v>
      </c>
      <c r="S111" s="22">
        <f t="shared" ref="S111:S115" si="56">L111</f>
        <v>65.2400011915756</v>
      </c>
      <c r="T111" s="42">
        <f t="shared" ref="T111:T115" si="57">R111*S111</f>
        <v>171581.203133844</v>
      </c>
    </row>
    <row r="112" ht="13.9" customHeight="1" spans="1:20">
      <c r="A112" s="15" t="s">
        <v>318</v>
      </c>
      <c r="B112" s="16" t="s">
        <v>319</v>
      </c>
      <c r="C112" s="17"/>
      <c r="D112" s="18"/>
      <c r="E112" s="18"/>
      <c r="F112" s="20"/>
      <c r="H112" s="21" t="s">
        <v>318</v>
      </c>
      <c r="I112" s="39" t="s">
        <v>319</v>
      </c>
      <c r="J112" s="40"/>
      <c r="K112" s="46"/>
      <c r="L112" s="47"/>
      <c r="M112" s="44"/>
      <c r="N112" s="45"/>
      <c r="O112" s="21" t="s">
        <v>318</v>
      </c>
      <c r="P112" s="39" t="s">
        <v>319</v>
      </c>
      <c r="Q112" s="40"/>
      <c r="R112" s="47"/>
      <c r="S112" s="47"/>
      <c r="T112" s="44"/>
    </row>
    <row r="113" ht="13.2" customHeight="1" spans="1:20">
      <c r="A113" s="15" t="s">
        <v>320</v>
      </c>
      <c r="B113" s="16" t="s">
        <v>321</v>
      </c>
      <c r="C113" s="17" t="s">
        <v>108</v>
      </c>
      <c r="D113" s="18" t="s">
        <v>322</v>
      </c>
      <c r="E113" s="22">
        <f t="shared" si="52"/>
        <v>564.080029917726</v>
      </c>
      <c r="F113" s="20" t="s">
        <v>323</v>
      </c>
      <c r="H113" s="21" t="s">
        <v>320</v>
      </c>
      <c r="I113" s="39" t="s">
        <v>321</v>
      </c>
      <c r="J113" s="40" t="s">
        <v>108</v>
      </c>
      <c r="K113" s="46">
        <v>1263</v>
      </c>
      <c r="L113" s="22">
        <f t="shared" si="53"/>
        <v>564.080029917726</v>
      </c>
      <c r="M113" s="42">
        <f t="shared" si="54"/>
        <v>712433.077786088</v>
      </c>
      <c r="N113" s="43"/>
      <c r="O113" s="21" t="s">
        <v>320</v>
      </c>
      <c r="P113" s="39" t="s">
        <v>321</v>
      </c>
      <c r="Q113" s="40" t="s">
        <v>108</v>
      </c>
      <c r="R113" s="41">
        <f t="shared" si="55"/>
        <v>74</v>
      </c>
      <c r="S113" s="22">
        <f t="shared" si="56"/>
        <v>564.080029917726</v>
      </c>
      <c r="T113" s="42">
        <f t="shared" si="57"/>
        <v>41741.9222139117</v>
      </c>
    </row>
    <row r="114" ht="13.2" customHeight="1" spans="1:20">
      <c r="A114" s="15" t="s">
        <v>324</v>
      </c>
      <c r="B114" s="16" t="s">
        <v>325</v>
      </c>
      <c r="C114" s="17"/>
      <c r="D114" s="18"/>
      <c r="E114" s="18"/>
      <c r="F114" s="20"/>
      <c r="H114" s="21" t="s">
        <v>324</v>
      </c>
      <c r="I114" s="39" t="s">
        <v>325</v>
      </c>
      <c r="J114" s="40"/>
      <c r="K114" s="46"/>
      <c r="L114" s="47"/>
      <c r="M114" s="44"/>
      <c r="N114" s="45"/>
      <c r="O114" s="21" t="s">
        <v>324</v>
      </c>
      <c r="P114" s="39" t="s">
        <v>325</v>
      </c>
      <c r="Q114" s="40"/>
      <c r="R114" s="47"/>
      <c r="S114" s="47"/>
      <c r="T114" s="44"/>
    </row>
    <row r="115" ht="13.9" customHeight="1" spans="1:20">
      <c r="A115" s="15" t="s">
        <v>326</v>
      </c>
      <c r="B115" s="16" t="s">
        <v>325</v>
      </c>
      <c r="C115" s="17" t="s">
        <v>189</v>
      </c>
      <c r="D115" s="18" t="s">
        <v>327</v>
      </c>
      <c r="E115" s="22">
        <f t="shared" si="52"/>
        <v>1.02002355712603</v>
      </c>
      <c r="F115" s="20" t="s">
        <v>328</v>
      </c>
      <c r="H115" s="21" t="s">
        <v>326</v>
      </c>
      <c r="I115" s="39" t="s">
        <v>325</v>
      </c>
      <c r="J115" s="40" t="s">
        <v>189</v>
      </c>
      <c r="K115" s="46">
        <v>15423</v>
      </c>
      <c r="L115" s="22">
        <f t="shared" si="53"/>
        <v>1.02002355712603</v>
      </c>
      <c r="M115" s="42">
        <f t="shared" si="54"/>
        <v>15731.8233215548</v>
      </c>
      <c r="N115" s="43"/>
      <c r="O115" s="21" t="s">
        <v>326</v>
      </c>
      <c r="P115" s="39" t="s">
        <v>325</v>
      </c>
      <c r="Q115" s="40" t="s">
        <v>189</v>
      </c>
      <c r="R115" s="41">
        <f t="shared" si="55"/>
        <v>2406</v>
      </c>
      <c r="S115" s="22">
        <f t="shared" si="56"/>
        <v>1.02002355712603</v>
      </c>
      <c r="T115" s="42">
        <f t="shared" si="57"/>
        <v>2454.17667844523</v>
      </c>
    </row>
    <row r="116" ht="13.2" customHeight="1" spans="1:20">
      <c r="A116" s="15" t="s">
        <v>329</v>
      </c>
      <c r="B116" s="16" t="s">
        <v>330</v>
      </c>
      <c r="C116" s="17"/>
      <c r="D116" s="18"/>
      <c r="E116" s="18"/>
      <c r="F116" s="20"/>
      <c r="H116" s="21" t="s">
        <v>329</v>
      </c>
      <c r="I116" s="39" t="s">
        <v>330</v>
      </c>
      <c r="J116" s="40"/>
      <c r="K116" s="46"/>
      <c r="L116" s="47"/>
      <c r="M116" s="44"/>
      <c r="N116" s="45"/>
      <c r="O116" s="21" t="s">
        <v>329</v>
      </c>
      <c r="P116" s="39" t="s">
        <v>330</v>
      </c>
      <c r="Q116" s="40"/>
      <c r="R116" s="47"/>
      <c r="S116" s="47"/>
      <c r="T116" s="44"/>
    </row>
    <row r="117" ht="13.9" customHeight="1" spans="1:20">
      <c r="A117" s="15" t="s">
        <v>331</v>
      </c>
      <c r="B117" s="16" t="s">
        <v>332</v>
      </c>
      <c r="C117" s="17" t="s">
        <v>189</v>
      </c>
      <c r="D117" s="18" t="s">
        <v>333</v>
      </c>
      <c r="E117" s="22">
        <f t="shared" ref="E117:E119" si="58">F117/D117</f>
        <v>150.060016127174</v>
      </c>
      <c r="F117" s="20" t="s">
        <v>334</v>
      </c>
      <c r="H117" s="21" t="s">
        <v>331</v>
      </c>
      <c r="I117" s="39" t="s">
        <v>332</v>
      </c>
      <c r="J117" s="40" t="s">
        <v>189</v>
      </c>
      <c r="K117" s="46">
        <v>8546</v>
      </c>
      <c r="L117" s="22">
        <f t="shared" ref="L117:L119" si="59">E117</f>
        <v>150.060016127174</v>
      </c>
      <c r="M117" s="42">
        <f t="shared" ref="M117:M119" si="60">K117*L117</f>
        <v>1282412.89782283</v>
      </c>
      <c r="N117" s="43"/>
      <c r="O117" s="21" t="s">
        <v>331</v>
      </c>
      <c r="P117" s="39" t="s">
        <v>332</v>
      </c>
      <c r="Q117" s="40" t="s">
        <v>189</v>
      </c>
      <c r="R117" s="41">
        <f t="shared" ref="R117:R119" si="61">D117-K117</f>
        <v>135</v>
      </c>
      <c r="S117" s="22">
        <f t="shared" ref="S117:S119" si="62">L117</f>
        <v>150.060016127174</v>
      </c>
      <c r="T117" s="42">
        <f t="shared" ref="T117:T119" si="63">R117*S117</f>
        <v>20258.1021771685</v>
      </c>
    </row>
    <row r="118" ht="13.2" customHeight="1" spans="1:20">
      <c r="A118" s="15" t="s">
        <v>335</v>
      </c>
      <c r="B118" s="16" t="s">
        <v>336</v>
      </c>
      <c r="C118" s="17" t="s">
        <v>189</v>
      </c>
      <c r="D118" s="18" t="s">
        <v>337</v>
      </c>
      <c r="E118" s="22">
        <f t="shared" si="58"/>
        <v>150.060012985808</v>
      </c>
      <c r="F118" s="20" t="s">
        <v>338</v>
      </c>
      <c r="H118" s="21" t="s">
        <v>335</v>
      </c>
      <c r="I118" s="39" t="s">
        <v>336</v>
      </c>
      <c r="J118" s="40" t="s">
        <v>189</v>
      </c>
      <c r="K118" s="46">
        <v>10511</v>
      </c>
      <c r="L118" s="22">
        <f t="shared" si="59"/>
        <v>150.060012985808</v>
      </c>
      <c r="M118" s="42">
        <f t="shared" si="60"/>
        <v>1577280.79649383</v>
      </c>
      <c r="N118" s="43"/>
      <c r="O118" s="21" t="s">
        <v>335</v>
      </c>
      <c r="P118" s="39" t="s">
        <v>336</v>
      </c>
      <c r="Q118" s="40" t="s">
        <v>189</v>
      </c>
      <c r="R118" s="41">
        <f t="shared" si="61"/>
        <v>270</v>
      </c>
      <c r="S118" s="22">
        <f t="shared" si="62"/>
        <v>150.060012985808</v>
      </c>
      <c r="T118" s="42">
        <f t="shared" si="63"/>
        <v>40516.2035061682</v>
      </c>
    </row>
    <row r="119" ht="13.2" customHeight="1" spans="1:20">
      <c r="A119" s="15" t="s">
        <v>339</v>
      </c>
      <c r="B119" s="16" t="s">
        <v>340</v>
      </c>
      <c r="C119" s="17" t="s">
        <v>189</v>
      </c>
      <c r="D119" s="18" t="s">
        <v>341</v>
      </c>
      <c r="E119" s="22">
        <f t="shared" si="58"/>
        <v>7.19993652808632</v>
      </c>
      <c r="F119" s="20" t="s">
        <v>342</v>
      </c>
      <c r="H119" s="21" t="s">
        <v>339</v>
      </c>
      <c r="I119" s="39" t="s">
        <v>340</v>
      </c>
      <c r="J119" s="40" t="s">
        <v>189</v>
      </c>
      <c r="K119" s="46">
        <v>6302</v>
      </c>
      <c r="L119" s="22">
        <f t="shared" si="59"/>
        <v>7.19993652808632</v>
      </c>
      <c r="M119" s="42">
        <f t="shared" si="60"/>
        <v>45374</v>
      </c>
      <c r="N119" s="43"/>
      <c r="O119" s="21" t="s">
        <v>339</v>
      </c>
      <c r="P119" s="39" t="s">
        <v>340</v>
      </c>
      <c r="Q119" s="40" t="s">
        <v>189</v>
      </c>
      <c r="R119" s="41">
        <f t="shared" si="61"/>
        <v>0</v>
      </c>
      <c r="S119" s="22">
        <f t="shared" si="62"/>
        <v>7.19993652808632</v>
      </c>
      <c r="T119" s="42">
        <f t="shared" si="63"/>
        <v>0</v>
      </c>
    </row>
    <row r="120" ht="13.9" customHeight="1" spans="1:20">
      <c r="A120" s="15" t="s">
        <v>343</v>
      </c>
      <c r="B120" s="16" t="s">
        <v>298</v>
      </c>
      <c r="C120" s="17"/>
      <c r="D120" s="18"/>
      <c r="E120" s="18"/>
      <c r="F120" s="20"/>
      <c r="H120" s="21" t="s">
        <v>343</v>
      </c>
      <c r="I120" s="39" t="s">
        <v>298</v>
      </c>
      <c r="J120" s="40"/>
      <c r="K120" s="46"/>
      <c r="L120" s="47"/>
      <c r="M120" s="44"/>
      <c r="N120" s="45"/>
      <c r="O120" s="21" t="s">
        <v>343</v>
      </c>
      <c r="P120" s="39" t="s">
        <v>298</v>
      </c>
      <c r="Q120" s="40"/>
      <c r="R120" s="47"/>
      <c r="S120" s="47"/>
      <c r="T120" s="44"/>
    </row>
    <row r="121" ht="13.2" customHeight="1" spans="1:20">
      <c r="A121" s="15" t="s">
        <v>344</v>
      </c>
      <c r="B121" s="16" t="s">
        <v>345</v>
      </c>
      <c r="C121" s="17" t="s">
        <v>179</v>
      </c>
      <c r="D121" s="18" t="s">
        <v>346</v>
      </c>
      <c r="E121" s="22">
        <f t="shared" ref="E121:E124" si="64">F121/D121</f>
        <v>17.8699877070772</v>
      </c>
      <c r="F121" s="20" t="s">
        <v>347</v>
      </c>
      <c r="H121" s="21" t="s">
        <v>344</v>
      </c>
      <c r="I121" s="39" t="s">
        <v>345</v>
      </c>
      <c r="J121" s="40" t="s">
        <v>179</v>
      </c>
      <c r="K121" s="46">
        <v>16813</v>
      </c>
      <c r="L121" s="22">
        <f t="shared" ref="L121:L124" si="65">E121</f>
        <v>17.8699877070772</v>
      </c>
      <c r="M121" s="42">
        <f t="shared" ref="M121:M124" si="66">K121*L121</f>
        <v>300448.103319089</v>
      </c>
      <c r="N121" s="43"/>
      <c r="O121" s="21" t="s">
        <v>344</v>
      </c>
      <c r="P121" s="39" t="s">
        <v>345</v>
      </c>
      <c r="Q121" s="40" t="s">
        <v>179</v>
      </c>
      <c r="R121" s="41">
        <f t="shared" ref="R121:R124" si="67">D121-K121</f>
        <v>270</v>
      </c>
      <c r="S121" s="22">
        <f t="shared" ref="S121:S124" si="68">L121</f>
        <v>17.8699877070772</v>
      </c>
      <c r="T121" s="42">
        <f t="shared" ref="T121:T124" si="69">R121*S121</f>
        <v>4824.89668091084</v>
      </c>
    </row>
    <row r="122" ht="13.2" customHeight="1" spans="1:20">
      <c r="A122" s="15" t="s">
        <v>348</v>
      </c>
      <c r="B122" s="16" t="s">
        <v>349</v>
      </c>
      <c r="C122" s="17" t="s">
        <v>179</v>
      </c>
      <c r="D122" s="18" t="s">
        <v>346</v>
      </c>
      <c r="E122" s="22">
        <f t="shared" si="64"/>
        <v>17.8699877070772</v>
      </c>
      <c r="F122" s="20" t="s">
        <v>347</v>
      </c>
      <c r="H122" s="21" t="s">
        <v>348</v>
      </c>
      <c r="I122" s="39" t="s">
        <v>349</v>
      </c>
      <c r="J122" s="40" t="s">
        <v>179</v>
      </c>
      <c r="K122" s="46">
        <v>16813</v>
      </c>
      <c r="L122" s="22">
        <f t="shared" si="65"/>
        <v>17.8699877070772</v>
      </c>
      <c r="M122" s="42">
        <f t="shared" si="66"/>
        <v>300448.103319089</v>
      </c>
      <c r="N122" s="43"/>
      <c r="O122" s="21" t="s">
        <v>348</v>
      </c>
      <c r="P122" s="39" t="s">
        <v>349</v>
      </c>
      <c r="Q122" s="40" t="s">
        <v>179</v>
      </c>
      <c r="R122" s="41">
        <f t="shared" si="67"/>
        <v>270</v>
      </c>
      <c r="S122" s="22">
        <f t="shared" si="68"/>
        <v>17.8699877070772</v>
      </c>
      <c r="T122" s="42">
        <f t="shared" si="69"/>
        <v>4824.89668091084</v>
      </c>
    </row>
    <row r="123" ht="13.9" customHeight="1" spans="1:20">
      <c r="A123" s="15" t="s">
        <v>350</v>
      </c>
      <c r="B123" s="16" t="s">
        <v>351</v>
      </c>
      <c r="C123" s="17"/>
      <c r="D123" s="18"/>
      <c r="E123" s="18"/>
      <c r="F123" s="20"/>
      <c r="H123" s="21" t="s">
        <v>350</v>
      </c>
      <c r="I123" s="39" t="s">
        <v>351</v>
      </c>
      <c r="J123" s="40"/>
      <c r="K123" s="46"/>
      <c r="L123" s="47"/>
      <c r="M123" s="44"/>
      <c r="N123" s="45"/>
      <c r="O123" s="21" t="s">
        <v>350</v>
      </c>
      <c r="P123" s="39" t="s">
        <v>351</v>
      </c>
      <c r="Q123" s="40"/>
      <c r="R123" s="47"/>
      <c r="S123" s="47"/>
      <c r="T123" s="44"/>
    </row>
    <row r="124" ht="13.2" customHeight="1" spans="1:20">
      <c r="A124" s="15" t="s">
        <v>352</v>
      </c>
      <c r="B124" s="16" t="s">
        <v>353</v>
      </c>
      <c r="C124" s="17" t="s">
        <v>179</v>
      </c>
      <c r="D124" s="18" t="s">
        <v>354</v>
      </c>
      <c r="E124" s="22">
        <f t="shared" si="64"/>
        <v>13.629987440827</v>
      </c>
      <c r="F124" s="20" t="s">
        <v>355</v>
      </c>
      <c r="H124" s="21" t="s">
        <v>352</v>
      </c>
      <c r="I124" s="39" t="s">
        <v>353</v>
      </c>
      <c r="J124" s="40" t="s">
        <v>179</v>
      </c>
      <c r="K124" s="46">
        <v>10292</v>
      </c>
      <c r="L124" s="22">
        <f t="shared" si="65"/>
        <v>13.629987440827</v>
      </c>
      <c r="M124" s="42">
        <f t="shared" si="66"/>
        <v>140279.830740991</v>
      </c>
      <c r="N124" s="43"/>
      <c r="O124" s="21" t="s">
        <v>352</v>
      </c>
      <c r="P124" s="39" t="s">
        <v>353</v>
      </c>
      <c r="Q124" s="40" t="s">
        <v>179</v>
      </c>
      <c r="R124" s="41">
        <f t="shared" si="67"/>
        <v>59</v>
      </c>
      <c r="S124" s="22">
        <f t="shared" si="68"/>
        <v>13.629987440827</v>
      </c>
      <c r="T124" s="42">
        <f t="shared" si="69"/>
        <v>804.169259008793</v>
      </c>
    </row>
    <row r="125" ht="13.9" customHeight="1" spans="1:20">
      <c r="A125" s="15" t="s">
        <v>356</v>
      </c>
      <c r="B125" s="16" t="s">
        <v>357</v>
      </c>
      <c r="C125" s="17"/>
      <c r="D125" s="18"/>
      <c r="E125" s="18"/>
      <c r="F125" s="20"/>
      <c r="H125" s="21" t="s">
        <v>356</v>
      </c>
      <c r="I125" s="39" t="s">
        <v>357</v>
      </c>
      <c r="J125" s="40"/>
      <c r="K125" s="46"/>
      <c r="L125" s="47"/>
      <c r="M125" s="44"/>
      <c r="N125" s="45"/>
      <c r="O125" s="21" t="s">
        <v>356</v>
      </c>
      <c r="P125" s="39" t="s">
        <v>357</v>
      </c>
      <c r="Q125" s="40"/>
      <c r="R125" s="47"/>
      <c r="S125" s="47"/>
      <c r="T125" s="44"/>
    </row>
    <row r="126" ht="13.2" customHeight="1" spans="1:20">
      <c r="A126" s="15" t="s">
        <v>358</v>
      </c>
      <c r="B126" s="16" t="s">
        <v>359</v>
      </c>
      <c r="C126" s="17" t="s">
        <v>189</v>
      </c>
      <c r="D126" s="18" t="s">
        <v>360</v>
      </c>
      <c r="E126" s="22">
        <f t="shared" ref="E126:E137" si="70">F126/D126</f>
        <v>727.88963963964</v>
      </c>
      <c r="F126" s="20" t="s">
        <v>361</v>
      </c>
      <c r="H126" s="21" t="s">
        <v>358</v>
      </c>
      <c r="I126" s="39" t="s">
        <v>359</v>
      </c>
      <c r="J126" s="40" t="s">
        <v>189</v>
      </c>
      <c r="K126" s="46">
        <v>888</v>
      </c>
      <c r="L126" s="22">
        <f t="shared" ref="L126:L128" si="71">E126</f>
        <v>727.88963963964</v>
      </c>
      <c r="M126" s="42">
        <f t="shared" ref="M126:M128" si="72">K126*L126</f>
        <v>646366</v>
      </c>
      <c r="N126" s="43"/>
      <c r="O126" s="21" t="s">
        <v>358</v>
      </c>
      <c r="P126" s="39" t="s">
        <v>359</v>
      </c>
      <c r="Q126" s="40" t="s">
        <v>189</v>
      </c>
      <c r="R126" s="41">
        <f t="shared" ref="R126:R128" si="73">D126-K126</f>
        <v>0</v>
      </c>
      <c r="S126" s="22">
        <f t="shared" ref="S126:S128" si="74">L126</f>
        <v>727.88963963964</v>
      </c>
      <c r="T126" s="42">
        <f t="shared" ref="T126:T128" si="75">R126*S126</f>
        <v>0</v>
      </c>
    </row>
    <row r="127" ht="13.2" customHeight="1" spans="1:20">
      <c r="A127" s="15" t="s">
        <v>362</v>
      </c>
      <c r="B127" s="16" t="s">
        <v>363</v>
      </c>
      <c r="C127" s="17" t="s">
        <v>189</v>
      </c>
      <c r="D127" s="18" t="s">
        <v>364</v>
      </c>
      <c r="E127" s="22">
        <f t="shared" si="70"/>
        <v>223.129692832765</v>
      </c>
      <c r="F127" s="20" t="s">
        <v>365</v>
      </c>
      <c r="H127" s="21" t="s">
        <v>362</v>
      </c>
      <c r="I127" s="39" t="s">
        <v>363</v>
      </c>
      <c r="J127" s="40" t="s">
        <v>189</v>
      </c>
      <c r="K127" s="46">
        <v>293</v>
      </c>
      <c r="L127" s="22">
        <f t="shared" si="71"/>
        <v>223.129692832765</v>
      </c>
      <c r="M127" s="42">
        <f t="shared" si="72"/>
        <v>65377.0000000001</v>
      </c>
      <c r="N127" s="43"/>
      <c r="O127" s="21" t="s">
        <v>362</v>
      </c>
      <c r="P127" s="39" t="s">
        <v>363</v>
      </c>
      <c r="Q127" s="40" t="s">
        <v>189</v>
      </c>
      <c r="R127" s="41">
        <f t="shared" si="73"/>
        <v>0</v>
      </c>
      <c r="S127" s="22">
        <f t="shared" si="74"/>
        <v>223.129692832765</v>
      </c>
      <c r="T127" s="42">
        <f t="shared" si="75"/>
        <v>0</v>
      </c>
    </row>
    <row r="128" ht="13.9" customHeight="1" spans="1:20">
      <c r="A128" s="15" t="s">
        <v>366</v>
      </c>
      <c r="B128" s="16" t="s">
        <v>367</v>
      </c>
      <c r="C128" s="17" t="s">
        <v>189</v>
      </c>
      <c r="D128" s="18" t="s">
        <v>368</v>
      </c>
      <c r="E128" s="22">
        <f t="shared" si="70"/>
        <v>22.8690702087287</v>
      </c>
      <c r="F128" s="20" t="s">
        <v>369</v>
      </c>
      <c r="H128" s="21" t="s">
        <v>366</v>
      </c>
      <c r="I128" s="39" t="s">
        <v>367</v>
      </c>
      <c r="J128" s="40" t="s">
        <v>189</v>
      </c>
      <c r="K128" s="46">
        <v>527</v>
      </c>
      <c r="L128" s="22">
        <f t="shared" si="71"/>
        <v>22.8690702087287</v>
      </c>
      <c r="M128" s="42">
        <f t="shared" si="72"/>
        <v>12052</v>
      </c>
      <c r="N128" s="43"/>
      <c r="O128" s="21" t="s">
        <v>366</v>
      </c>
      <c r="P128" s="39" t="s">
        <v>367</v>
      </c>
      <c r="Q128" s="40" t="s">
        <v>189</v>
      </c>
      <c r="R128" s="41">
        <f t="shared" si="73"/>
        <v>0</v>
      </c>
      <c r="S128" s="22">
        <f t="shared" si="74"/>
        <v>22.8690702087287</v>
      </c>
      <c r="T128" s="42">
        <f t="shared" si="75"/>
        <v>0</v>
      </c>
    </row>
    <row r="129" ht="13.2" customHeight="1" spans="1:20">
      <c r="A129" s="15" t="s">
        <v>370</v>
      </c>
      <c r="B129" s="16" t="s">
        <v>357</v>
      </c>
      <c r="C129" s="17"/>
      <c r="D129" s="18"/>
      <c r="E129" s="18"/>
      <c r="F129" s="20"/>
      <c r="H129" s="21" t="s">
        <v>370</v>
      </c>
      <c r="I129" s="39" t="s">
        <v>357</v>
      </c>
      <c r="J129" s="40"/>
      <c r="K129" s="46"/>
      <c r="L129" s="47"/>
      <c r="M129" s="44"/>
      <c r="N129" s="45"/>
      <c r="O129" s="21" t="s">
        <v>370</v>
      </c>
      <c r="P129" s="39" t="s">
        <v>357</v>
      </c>
      <c r="Q129" s="40"/>
      <c r="R129" s="47"/>
      <c r="S129" s="47"/>
      <c r="T129" s="44"/>
    </row>
    <row r="130" ht="13.2" customHeight="1" spans="1:20">
      <c r="A130" s="15" t="s">
        <v>371</v>
      </c>
      <c r="B130" s="16" t="s">
        <v>372</v>
      </c>
      <c r="C130" s="17" t="s">
        <v>189</v>
      </c>
      <c r="D130" s="18" t="s">
        <v>373</v>
      </c>
      <c r="E130" s="22">
        <f t="shared" si="70"/>
        <v>866.639545395841</v>
      </c>
      <c r="F130" s="20" t="s">
        <v>374</v>
      </c>
      <c r="H130" s="21" t="s">
        <v>371</v>
      </c>
      <c r="I130" s="39" t="s">
        <v>372</v>
      </c>
      <c r="J130" s="40" t="s">
        <v>189</v>
      </c>
      <c r="K130" s="46">
        <v>683.6</v>
      </c>
      <c r="L130" s="22">
        <f t="shared" ref="L130:L137" si="76">E130</f>
        <v>866.639545395841</v>
      </c>
      <c r="M130" s="42">
        <f t="shared" ref="M130:M137" si="77">K130*L130</f>
        <v>592434.793232597</v>
      </c>
      <c r="N130" s="43"/>
      <c r="O130" s="21" t="s">
        <v>371</v>
      </c>
      <c r="P130" s="39" t="s">
        <v>372</v>
      </c>
      <c r="Q130" s="40" t="s">
        <v>189</v>
      </c>
      <c r="R130" s="41">
        <f t="shared" ref="R130:R137" si="78">D130-K130</f>
        <v>90.6999999999999</v>
      </c>
      <c r="S130" s="22">
        <f t="shared" ref="S130:S137" si="79">L130</f>
        <v>866.639545395841</v>
      </c>
      <c r="T130" s="42">
        <f t="shared" ref="T130:T137" si="80">R130*S130</f>
        <v>78604.2067674027</v>
      </c>
    </row>
    <row r="131" ht="13.9" customHeight="1" spans="1:20">
      <c r="A131" s="15" t="s">
        <v>375</v>
      </c>
      <c r="B131" s="16" t="s">
        <v>376</v>
      </c>
      <c r="C131" s="17" t="s">
        <v>377</v>
      </c>
      <c r="D131" s="18" t="s">
        <v>378</v>
      </c>
      <c r="E131" s="22">
        <f t="shared" si="70"/>
        <v>6290.93050647821</v>
      </c>
      <c r="F131" s="20" t="s">
        <v>379</v>
      </c>
      <c r="H131" s="21" t="s">
        <v>375</v>
      </c>
      <c r="I131" s="39" t="s">
        <v>376</v>
      </c>
      <c r="J131" s="40" t="s">
        <v>377</v>
      </c>
      <c r="K131" s="46">
        <v>0.849</v>
      </c>
      <c r="L131" s="22">
        <f t="shared" si="76"/>
        <v>6290.93050647821</v>
      </c>
      <c r="M131" s="42">
        <f t="shared" si="77"/>
        <v>5341</v>
      </c>
      <c r="N131" s="43"/>
      <c r="O131" s="21" t="s">
        <v>375</v>
      </c>
      <c r="P131" s="39" t="s">
        <v>376</v>
      </c>
      <c r="Q131" s="40" t="s">
        <v>377</v>
      </c>
      <c r="R131" s="41">
        <f t="shared" si="78"/>
        <v>0</v>
      </c>
      <c r="S131" s="22">
        <f t="shared" si="79"/>
        <v>6290.93050647821</v>
      </c>
      <c r="T131" s="42">
        <f t="shared" si="80"/>
        <v>0</v>
      </c>
    </row>
    <row r="132" ht="13.2" customHeight="1" spans="1:20">
      <c r="A132" s="15" t="s">
        <v>380</v>
      </c>
      <c r="B132" s="16" t="s">
        <v>381</v>
      </c>
      <c r="C132" s="17" t="s">
        <v>377</v>
      </c>
      <c r="D132" s="18" t="s">
        <v>382</v>
      </c>
      <c r="E132" s="22">
        <f t="shared" si="70"/>
        <v>6314.98631576037</v>
      </c>
      <c r="F132" s="20" t="s">
        <v>383</v>
      </c>
      <c r="H132" s="21" t="s">
        <v>380</v>
      </c>
      <c r="I132" s="39" t="s">
        <v>381</v>
      </c>
      <c r="J132" s="40" t="s">
        <v>377</v>
      </c>
      <c r="K132" s="46">
        <v>36.173</v>
      </c>
      <c r="L132" s="22">
        <f t="shared" si="76"/>
        <v>6314.98631576037</v>
      </c>
      <c r="M132" s="42">
        <f t="shared" si="77"/>
        <v>228432</v>
      </c>
      <c r="N132" s="43"/>
      <c r="O132" s="21" t="s">
        <v>380</v>
      </c>
      <c r="P132" s="39" t="s">
        <v>381</v>
      </c>
      <c r="Q132" s="40" t="s">
        <v>377</v>
      </c>
      <c r="R132" s="41">
        <f t="shared" si="78"/>
        <v>0</v>
      </c>
      <c r="S132" s="22">
        <f t="shared" si="79"/>
        <v>6314.98631576037</v>
      </c>
      <c r="T132" s="42">
        <f t="shared" si="80"/>
        <v>0</v>
      </c>
    </row>
    <row r="133" ht="13.2" customHeight="1" spans="1:20">
      <c r="A133" s="15" t="s">
        <v>384</v>
      </c>
      <c r="B133" s="16" t="s">
        <v>385</v>
      </c>
      <c r="C133" s="17" t="s">
        <v>189</v>
      </c>
      <c r="D133" s="18" t="s">
        <v>386</v>
      </c>
      <c r="E133" s="22">
        <f t="shared" si="70"/>
        <v>150.506585612969</v>
      </c>
      <c r="F133" s="20" t="s">
        <v>387</v>
      </c>
      <c r="H133" s="21" t="s">
        <v>384</v>
      </c>
      <c r="I133" s="39" t="s">
        <v>385</v>
      </c>
      <c r="J133" s="40" t="s">
        <v>189</v>
      </c>
      <c r="K133" s="46">
        <v>73.1</v>
      </c>
      <c r="L133" s="22">
        <f t="shared" si="76"/>
        <v>150.506585612969</v>
      </c>
      <c r="M133" s="42">
        <f t="shared" si="77"/>
        <v>11002.031408308</v>
      </c>
      <c r="N133" s="43"/>
      <c r="O133" s="21" t="s">
        <v>384</v>
      </c>
      <c r="P133" s="39" t="s">
        <v>385</v>
      </c>
      <c r="Q133" s="40" t="s">
        <v>189</v>
      </c>
      <c r="R133" s="41">
        <f t="shared" si="78"/>
        <v>25.6</v>
      </c>
      <c r="S133" s="22">
        <f t="shared" si="79"/>
        <v>150.506585612969</v>
      </c>
      <c r="T133" s="42">
        <f t="shared" si="80"/>
        <v>3852.96859169201</v>
      </c>
    </row>
    <row r="134" ht="13.9" customHeight="1" spans="1:20">
      <c r="A134" s="15" t="s">
        <v>388</v>
      </c>
      <c r="B134" s="16" t="s">
        <v>389</v>
      </c>
      <c r="C134" s="17" t="s">
        <v>113</v>
      </c>
      <c r="D134" s="18" t="s">
        <v>390</v>
      </c>
      <c r="E134" s="22">
        <f t="shared" si="70"/>
        <v>21.8070175438597</v>
      </c>
      <c r="F134" s="20" t="s">
        <v>391</v>
      </c>
      <c r="H134" s="21" t="s">
        <v>388</v>
      </c>
      <c r="I134" s="39" t="s">
        <v>389</v>
      </c>
      <c r="J134" s="40" t="s">
        <v>113</v>
      </c>
      <c r="K134" s="46">
        <v>46</v>
      </c>
      <c r="L134" s="22">
        <f t="shared" si="76"/>
        <v>21.8070175438597</v>
      </c>
      <c r="M134" s="42">
        <f t="shared" si="77"/>
        <v>1003.12280701755</v>
      </c>
      <c r="N134" s="43"/>
      <c r="O134" s="21" t="s">
        <v>388</v>
      </c>
      <c r="P134" s="39" t="s">
        <v>389</v>
      </c>
      <c r="Q134" s="40" t="s">
        <v>113</v>
      </c>
      <c r="R134" s="41">
        <f t="shared" si="78"/>
        <v>11</v>
      </c>
      <c r="S134" s="22">
        <f t="shared" si="79"/>
        <v>21.8070175438597</v>
      </c>
      <c r="T134" s="42">
        <f t="shared" si="80"/>
        <v>239.877192982457</v>
      </c>
    </row>
    <row r="135" ht="13.2" customHeight="1" spans="1:20">
      <c r="A135" s="15" t="s">
        <v>392</v>
      </c>
      <c r="B135" s="16" t="s">
        <v>393</v>
      </c>
      <c r="C135" s="17" t="s">
        <v>189</v>
      </c>
      <c r="D135" s="18" t="s">
        <v>394</v>
      </c>
      <c r="E135" s="22">
        <f t="shared" si="70"/>
        <v>44.6895674300254</v>
      </c>
      <c r="F135" s="20" t="s">
        <v>395</v>
      </c>
      <c r="H135" s="21" t="s">
        <v>392</v>
      </c>
      <c r="I135" s="39" t="s">
        <v>393</v>
      </c>
      <c r="J135" s="40" t="s">
        <v>189</v>
      </c>
      <c r="K135" s="46">
        <v>673.3</v>
      </c>
      <c r="L135" s="22">
        <f t="shared" si="76"/>
        <v>44.6895674300254</v>
      </c>
      <c r="M135" s="42">
        <f t="shared" si="77"/>
        <v>30089.4857506361</v>
      </c>
      <c r="N135" s="43"/>
      <c r="O135" s="21" t="s">
        <v>392</v>
      </c>
      <c r="P135" s="39" t="s">
        <v>393</v>
      </c>
      <c r="Q135" s="40" t="s">
        <v>189</v>
      </c>
      <c r="R135" s="41">
        <f t="shared" si="78"/>
        <v>112.7</v>
      </c>
      <c r="S135" s="22">
        <f t="shared" si="79"/>
        <v>44.6895674300254</v>
      </c>
      <c r="T135" s="42">
        <f t="shared" si="80"/>
        <v>5036.51424936386</v>
      </c>
    </row>
    <row r="136" ht="13.9" customHeight="1" spans="1:20">
      <c r="A136" s="15" t="s">
        <v>396</v>
      </c>
      <c r="B136" s="16" t="s">
        <v>397</v>
      </c>
      <c r="C136" s="17" t="s">
        <v>189</v>
      </c>
      <c r="D136" s="18" t="s">
        <v>398</v>
      </c>
      <c r="E136" s="22">
        <f t="shared" si="70"/>
        <v>110.492610837438</v>
      </c>
      <c r="F136" s="20" t="s">
        <v>399</v>
      </c>
      <c r="H136" s="21" t="s">
        <v>396</v>
      </c>
      <c r="I136" s="39" t="s">
        <v>397</v>
      </c>
      <c r="J136" s="40" t="s">
        <v>189</v>
      </c>
      <c r="K136" s="46">
        <v>15.8</v>
      </c>
      <c r="L136" s="22">
        <f t="shared" si="76"/>
        <v>110.492610837438</v>
      </c>
      <c r="M136" s="42">
        <f t="shared" si="77"/>
        <v>1745.78325123152</v>
      </c>
      <c r="N136" s="43"/>
      <c r="O136" s="21" t="s">
        <v>396</v>
      </c>
      <c r="P136" s="39" t="s">
        <v>397</v>
      </c>
      <c r="Q136" s="40" t="s">
        <v>189</v>
      </c>
      <c r="R136" s="41">
        <f t="shared" si="78"/>
        <v>4.5</v>
      </c>
      <c r="S136" s="22">
        <f t="shared" si="79"/>
        <v>110.492610837438</v>
      </c>
      <c r="T136" s="42">
        <f t="shared" si="80"/>
        <v>497.216748768471</v>
      </c>
    </row>
    <row r="137" ht="13.2" customHeight="1" spans="1:20">
      <c r="A137" s="15" t="s">
        <v>400</v>
      </c>
      <c r="B137" s="16" t="s">
        <v>401</v>
      </c>
      <c r="C137" s="17" t="s">
        <v>189</v>
      </c>
      <c r="D137" s="18" t="s">
        <v>402</v>
      </c>
      <c r="E137" s="22">
        <f t="shared" si="70"/>
        <v>11.8489490559316</v>
      </c>
      <c r="F137" s="20" t="s">
        <v>403</v>
      </c>
      <c r="H137" s="21" t="s">
        <v>400</v>
      </c>
      <c r="I137" s="39" t="s">
        <v>401</v>
      </c>
      <c r="J137" s="40" t="s">
        <v>189</v>
      </c>
      <c r="K137" s="46">
        <v>234.5</v>
      </c>
      <c r="L137" s="22">
        <f t="shared" si="76"/>
        <v>11.8489490559316</v>
      </c>
      <c r="M137" s="42">
        <f t="shared" si="77"/>
        <v>2778.57855361596</v>
      </c>
      <c r="N137" s="43"/>
      <c r="O137" s="21" t="s">
        <v>400</v>
      </c>
      <c r="P137" s="39" t="s">
        <v>401</v>
      </c>
      <c r="Q137" s="40" t="s">
        <v>189</v>
      </c>
      <c r="R137" s="41">
        <f t="shared" si="78"/>
        <v>46.2</v>
      </c>
      <c r="S137" s="22">
        <f t="shared" si="79"/>
        <v>11.8489490559316</v>
      </c>
      <c r="T137" s="42">
        <f t="shared" si="80"/>
        <v>547.42144638404</v>
      </c>
    </row>
    <row r="138" ht="13.2" customHeight="1" spans="1:20">
      <c r="A138" s="15" t="s">
        <v>404</v>
      </c>
      <c r="B138" s="16" t="s">
        <v>405</v>
      </c>
      <c r="C138" s="17"/>
      <c r="D138" s="18"/>
      <c r="E138" s="18"/>
      <c r="F138" s="20"/>
      <c r="H138" s="21" t="s">
        <v>404</v>
      </c>
      <c r="I138" s="39" t="s">
        <v>405</v>
      </c>
      <c r="J138" s="40"/>
      <c r="K138" s="46"/>
      <c r="L138" s="47"/>
      <c r="M138" s="44"/>
      <c r="N138" s="45"/>
      <c r="O138" s="21" t="s">
        <v>404</v>
      </c>
      <c r="P138" s="39" t="s">
        <v>405</v>
      </c>
      <c r="Q138" s="40"/>
      <c r="R138" s="47"/>
      <c r="S138" s="47"/>
      <c r="T138" s="44"/>
    </row>
    <row r="139" ht="13.9" customHeight="1" spans="1:20">
      <c r="A139" s="15" t="s">
        <v>406</v>
      </c>
      <c r="B139" s="16" t="s">
        <v>407</v>
      </c>
      <c r="C139" s="17" t="s">
        <v>189</v>
      </c>
      <c r="D139" s="18" t="s">
        <v>408</v>
      </c>
      <c r="E139" s="22">
        <f t="shared" ref="E139:E141" si="81">F139/D139</f>
        <v>756.590056694287</v>
      </c>
      <c r="F139" s="20" t="s">
        <v>409</v>
      </c>
      <c r="H139" s="21" t="s">
        <v>406</v>
      </c>
      <c r="I139" s="39" t="s">
        <v>407</v>
      </c>
      <c r="J139" s="40" t="s">
        <v>189</v>
      </c>
      <c r="K139" s="46">
        <v>2293</v>
      </c>
      <c r="L139" s="22">
        <f t="shared" ref="L139:L141" si="82">E139</f>
        <v>756.590056694287</v>
      </c>
      <c r="M139" s="42">
        <f t="shared" ref="M139:M141" si="83">K139*L139</f>
        <v>1734861</v>
      </c>
      <c r="N139" s="43"/>
      <c r="O139" s="21" t="s">
        <v>406</v>
      </c>
      <c r="P139" s="39" t="s">
        <v>407</v>
      </c>
      <c r="Q139" s="40" t="s">
        <v>189</v>
      </c>
      <c r="R139" s="41">
        <f t="shared" ref="R139:R141" si="84">D139-K139</f>
        <v>0</v>
      </c>
      <c r="S139" s="22">
        <f t="shared" ref="S139:S141" si="85">L139</f>
        <v>756.590056694287</v>
      </c>
      <c r="T139" s="42">
        <f t="shared" ref="T139:T141" si="86">R139*S139</f>
        <v>0</v>
      </c>
    </row>
    <row r="140" ht="13.2" customHeight="1" spans="1:20">
      <c r="A140" s="15" t="s">
        <v>410</v>
      </c>
      <c r="B140" s="16" t="s">
        <v>411</v>
      </c>
      <c r="C140" s="17" t="s">
        <v>189</v>
      </c>
      <c r="D140" s="18" t="s">
        <v>412</v>
      </c>
      <c r="E140" s="22">
        <f t="shared" si="81"/>
        <v>589.809090909091</v>
      </c>
      <c r="F140" s="20" t="s">
        <v>413</v>
      </c>
      <c r="H140" s="21" t="s">
        <v>410</v>
      </c>
      <c r="I140" s="39" t="s">
        <v>411</v>
      </c>
      <c r="J140" s="40" t="s">
        <v>189</v>
      </c>
      <c r="K140" s="46">
        <v>440</v>
      </c>
      <c r="L140" s="22">
        <f t="shared" si="82"/>
        <v>589.809090909091</v>
      </c>
      <c r="M140" s="42">
        <f t="shared" si="83"/>
        <v>259516</v>
      </c>
      <c r="N140" s="43"/>
      <c r="O140" s="21" t="s">
        <v>410</v>
      </c>
      <c r="P140" s="39" t="s">
        <v>411</v>
      </c>
      <c r="Q140" s="40" t="s">
        <v>189</v>
      </c>
      <c r="R140" s="41">
        <f t="shared" si="84"/>
        <v>0</v>
      </c>
      <c r="S140" s="22">
        <f t="shared" si="85"/>
        <v>589.809090909091</v>
      </c>
      <c r="T140" s="42">
        <f t="shared" si="86"/>
        <v>0</v>
      </c>
    </row>
    <row r="141" ht="13.2" customHeight="1" spans="1:20">
      <c r="A141" s="15" t="s">
        <v>414</v>
      </c>
      <c r="B141" s="16" t="s">
        <v>415</v>
      </c>
      <c r="C141" s="17" t="s">
        <v>189</v>
      </c>
      <c r="D141" s="18" t="s">
        <v>416</v>
      </c>
      <c r="E141" s="22">
        <f t="shared" si="81"/>
        <v>39.6101191900819</v>
      </c>
      <c r="F141" s="20" t="s">
        <v>417</v>
      </c>
      <c r="H141" s="21" t="s">
        <v>414</v>
      </c>
      <c r="I141" s="39" t="s">
        <v>415</v>
      </c>
      <c r="J141" s="40" t="s">
        <v>189</v>
      </c>
      <c r="K141" s="46">
        <v>4178.2</v>
      </c>
      <c r="L141" s="22">
        <f t="shared" si="82"/>
        <v>39.6101191900819</v>
      </c>
      <c r="M141" s="42">
        <f t="shared" si="83"/>
        <v>165499</v>
      </c>
      <c r="N141" s="43"/>
      <c r="O141" s="21" t="s">
        <v>414</v>
      </c>
      <c r="P141" s="39" t="s">
        <v>415</v>
      </c>
      <c r="Q141" s="40" t="s">
        <v>189</v>
      </c>
      <c r="R141" s="41">
        <f t="shared" si="84"/>
        <v>0</v>
      </c>
      <c r="S141" s="22">
        <f t="shared" si="85"/>
        <v>39.6101191900819</v>
      </c>
      <c r="T141" s="42">
        <f t="shared" si="86"/>
        <v>0</v>
      </c>
    </row>
    <row r="142" ht="13.9" customHeight="1" spans="1:20">
      <c r="A142" s="15" t="s">
        <v>418</v>
      </c>
      <c r="B142" s="16" t="s">
        <v>419</v>
      </c>
      <c r="C142" s="17"/>
      <c r="D142" s="18"/>
      <c r="E142" s="18"/>
      <c r="F142" s="20"/>
      <c r="H142" s="21" t="s">
        <v>418</v>
      </c>
      <c r="I142" s="39" t="s">
        <v>419</v>
      </c>
      <c r="J142" s="40"/>
      <c r="K142" s="46"/>
      <c r="L142" s="47"/>
      <c r="M142" s="44"/>
      <c r="N142" s="45"/>
      <c r="O142" s="21" t="s">
        <v>418</v>
      </c>
      <c r="P142" s="39" t="s">
        <v>419</v>
      </c>
      <c r="Q142" s="40"/>
      <c r="R142" s="47"/>
      <c r="S142" s="47"/>
      <c r="T142" s="44"/>
    </row>
    <row r="143" ht="13.2" customHeight="1" spans="1:20">
      <c r="A143" s="15" t="s">
        <v>420</v>
      </c>
      <c r="B143" s="16" t="s">
        <v>421</v>
      </c>
      <c r="C143" s="17" t="s">
        <v>189</v>
      </c>
      <c r="D143" s="18" t="s">
        <v>422</v>
      </c>
      <c r="E143" s="22">
        <f t="shared" ref="E143:E146" si="87">F143/D143</f>
        <v>739.189732142857</v>
      </c>
      <c r="F143" s="20" t="s">
        <v>423</v>
      </c>
      <c r="H143" s="21" t="s">
        <v>420</v>
      </c>
      <c r="I143" s="39" t="s">
        <v>421</v>
      </c>
      <c r="J143" s="40" t="s">
        <v>189</v>
      </c>
      <c r="K143" s="46">
        <v>896</v>
      </c>
      <c r="L143" s="22">
        <f t="shared" ref="L143:L146" si="88">E143</f>
        <v>739.189732142857</v>
      </c>
      <c r="M143" s="42">
        <f t="shared" ref="M143:M146" si="89">K143*L143</f>
        <v>662314</v>
      </c>
      <c r="N143" s="43"/>
      <c r="O143" s="21" t="s">
        <v>420</v>
      </c>
      <c r="P143" s="39" t="s">
        <v>421</v>
      </c>
      <c r="Q143" s="40" t="s">
        <v>189</v>
      </c>
      <c r="R143" s="41">
        <f t="shared" ref="R143:R146" si="90">D143-K143</f>
        <v>0</v>
      </c>
      <c r="S143" s="22">
        <f t="shared" ref="S143:S146" si="91">L143</f>
        <v>739.189732142857</v>
      </c>
      <c r="T143" s="42">
        <f t="shared" ref="T143:T146" si="92">R143*S143</f>
        <v>0</v>
      </c>
    </row>
    <row r="144" ht="13.9" customHeight="1" spans="1:20">
      <c r="A144" s="15" t="s">
        <v>424</v>
      </c>
      <c r="B144" s="16" t="s">
        <v>425</v>
      </c>
      <c r="C144" s="17" t="s">
        <v>377</v>
      </c>
      <c r="D144" s="18" t="s">
        <v>426</v>
      </c>
      <c r="E144" s="22">
        <f t="shared" si="87"/>
        <v>6734.375</v>
      </c>
      <c r="F144" s="20" t="s">
        <v>427</v>
      </c>
      <c r="H144" s="21" t="s">
        <v>424</v>
      </c>
      <c r="I144" s="39" t="s">
        <v>425</v>
      </c>
      <c r="J144" s="40" t="s">
        <v>377</v>
      </c>
      <c r="K144" s="46">
        <v>5.376</v>
      </c>
      <c r="L144" s="22">
        <f t="shared" si="88"/>
        <v>6734.375</v>
      </c>
      <c r="M144" s="42">
        <f t="shared" si="89"/>
        <v>36204</v>
      </c>
      <c r="N144" s="43"/>
      <c r="O144" s="21" t="s">
        <v>424</v>
      </c>
      <c r="P144" s="39" t="s">
        <v>425</v>
      </c>
      <c r="Q144" s="40" t="s">
        <v>377</v>
      </c>
      <c r="R144" s="41">
        <f t="shared" si="90"/>
        <v>0</v>
      </c>
      <c r="S144" s="22">
        <f t="shared" si="91"/>
        <v>6734.375</v>
      </c>
      <c r="T144" s="42">
        <f t="shared" si="92"/>
        <v>0</v>
      </c>
    </row>
    <row r="145" ht="13.2" customHeight="1" spans="1:20">
      <c r="A145" s="15" t="s">
        <v>428</v>
      </c>
      <c r="B145" s="16" t="s">
        <v>411</v>
      </c>
      <c r="C145" s="17" t="s">
        <v>189</v>
      </c>
      <c r="D145" s="18" t="s">
        <v>429</v>
      </c>
      <c r="E145" s="22">
        <f t="shared" si="87"/>
        <v>589.821428571429</v>
      </c>
      <c r="F145" s="20" t="s">
        <v>430</v>
      </c>
      <c r="H145" s="21" t="s">
        <v>428</v>
      </c>
      <c r="I145" s="39" t="s">
        <v>411</v>
      </c>
      <c r="J145" s="40" t="s">
        <v>189</v>
      </c>
      <c r="K145" s="46">
        <v>179.2</v>
      </c>
      <c r="L145" s="22">
        <f t="shared" si="88"/>
        <v>589.821428571429</v>
      </c>
      <c r="M145" s="42">
        <f t="shared" si="89"/>
        <v>105696</v>
      </c>
      <c r="N145" s="43"/>
      <c r="O145" s="21" t="s">
        <v>428</v>
      </c>
      <c r="P145" s="39" t="s">
        <v>411</v>
      </c>
      <c r="Q145" s="40" t="s">
        <v>189</v>
      </c>
      <c r="R145" s="41">
        <f t="shared" si="90"/>
        <v>0</v>
      </c>
      <c r="S145" s="22">
        <f t="shared" si="91"/>
        <v>589.821428571429</v>
      </c>
      <c r="T145" s="42">
        <f t="shared" si="92"/>
        <v>0</v>
      </c>
    </row>
    <row r="146" ht="13.2" customHeight="1" spans="1:20">
      <c r="A146" s="15" t="s">
        <v>431</v>
      </c>
      <c r="B146" s="16" t="s">
        <v>415</v>
      </c>
      <c r="C146" s="17" t="s">
        <v>189</v>
      </c>
      <c r="D146" s="18" t="s">
        <v>432</v>
      </c>
      <c r="E146" s="22">
        <f t="shared" si="87"/>
        <v>39.6099950396825</v>
      </c>
      <c r="F146" s="20" t="s">
        <v>433</v>
      </c>
      <c r="H146" s="21" t="s">
        <v>431</v>
      </c>
      <c r="I146" s="39" t="s">
        <v>415</v>
      </c>
      <c r="J146" s="40" t="s">
        <v>189</v>
      </c>
      <c r="K146" s="46">
        <v>1612.8</v>
      </c>
      <c r="L146" s="22">
        <f t="shared" si="88"/>
        <v>39.6099950396825</v>
      </c>
      <c r="M146" s="42">
        <f t="shared" si="89"/>
        <v>63882.9999999999</v>
      </c>
      <c r="N146" s="43"/>
      <c r="O146" s="21" t="s">
        <v>431</v>
      </c>
      <c r="P146" s="39" t="s">
        <v>415</v>
      </c>
      <c r="Q146" s="40" t="s">
        <v>189</v>
      </c>
      <c r="R146" s="41">
        <f t="shared" si="90"/>
        <v>0</v>
      </c>
      <c r="S146" s="22">
        <f t="shared" si="91"/>
        <v>39.6099950396825</v>
      </c>
      <c r="T146" s="42">
        <f t="shared" si="92"/>
        <v>0</v>
      </c>
    </row>
    <row r="147" ht="13.9" customHeight="1" spans="1:20">
      <c r="A147" s="15" t="s">
        <v>434</v>
      </c>
      <c r="B147" s="16" t="s">
        <v>435</v>
      </c>
      <c r="C147" s="17"/>
      <c r="D147" s="18"/>
      <c r="E147" s="18"/>
      <c r="F147" s="20"/>
      <c r="H147" s="21" t="s">
        <v>434</v>
      </c>
      <c r="I147" s="39" t="s">
        <v>435</v>
      </c>
      <c r="J147" s="40"/>
      <c r="K147" s="46"/>
      <c r="L147" s="47"/>
      <c r="M147" s="44"/>
      <c r="N147" s="45"/>
      <c r="O147" s="21" t="s">
        <v>434</v>
      </c>
      <c r="P147" s="39" t="s">
        <v>435</v>
      </c>
      <c r="Q147" s="40"/>
      <c r="R147" s="47"/>
      <c r="S147" s="47"/>
      <c r="T147" s="44"/>
    </row>
    <row r="148" ht="13.2" customHeight="1" spans="1:20">
      <c r="A148" s="15" t="s">
        <v>436</v>
      </c>
      <c r="B148" s="16" t="s">
        <v>242</v>
      </c>
      <c r="C148" s="17" t="s">
        <v>189</v>
      </c>
      <c r="D148" s="18" t="s">
        <v>437</v>
      </c>
      <c r="E148" s="22">
        <f t="shared" ref="E148:E150" si="93">F148/D148</f>
        <v>3.80002532928065</v>
      </c>
      <c r="F148" s="20" t="s">
        <v>438</v>
      </c>
      <c r="H148" s="21" t="s">
        <v>436</v>
      </c>
      <c r="I148" s="39" t="s">
        <v>242</v>
      </c>
      <c r="J148" s="40" t="s">
        <v>189</v>
      </c>
      <c r="K148" s="46">
        <v>3158.4</v>
      </c>
      <c r="L148" s="22">
        <f t="shared" ref="L148:L150" si="94">E148</f>
        <v>3.80002532928065</v>
      </c>
      <c r="M148" s="42">
        <f t="shared" ref="M148:M150" si="95">K148*L148</f>
        <v>12002</v>
      </c>
      <c r="N148" s="43"/>
      <c r="O148" s="21" t="s">
        <v>436</v>
      </c>
      <c r="P148" s="39" t="s">
        <v>242</v>
      </c>
      <c r="Q148" s="40" t="s">
        <v>189</v>
      </c>
      <c r="R148" s="41">
        <f t="shared" ref="R148:R150" si="96">D148-K148</f>
        <v>0</v>
      </c>
      <c r="S148" s="22">
        <f t="shared" ref="S148:S150" si="97">L148</f>
        <v>3.80002532928065</v>
      </c>
      <c r="T148" s="42">
        <f t="shared" ref="T148:T150" si="98">R148*S148</f>
        <v>0</v>
      </c>
    </row>
    <row r="149" ht="13.2" customHeight="1" spans="1:20">
      <c r="A149" s="15" t="s">
        <v>439</v>
      </c>
      <c r="B149" s="16" t="s">
        <v>248</v>
      </c>
      <c r="C149" s="17" t="s">
        <v>189</v>
      </c>
      <c r="D149" s="18" t="s">
        <v>440</v>
      </c>
      <c r="E149" s="22">
        <f t="shared" si="93"/>
        <v>12.3300970873786</v>
      </c>
      <c r="F149" s="20" t="s">
        <v>441</v>
      </c>
      <c r="H149" s="21" t="s">
        <v>439</v>
      </c>
      <c r="I149" s="39" t="s">
        <v>248</v>
      </c>
      <c r="J149" s="40" t="s">
        <v>189</v>
      </c>
      <c r="K149" s="46">
        <v>2060</v>
      </c>
      <c r="L149" s="22">
        <f t="shared" si="94"/>
        <v>12.3300970873786</v>
      </c>
      <c r="M149" s="42">
        <f t="shared" si="95"/>
        <v>25399.9999999999</v>
      </c>
      <c r="N149" s="43"/>
      <c r="O149" s="21" t="s">
        <v>439</v>
      </c>
      <c r="P149" s="39" t="s">
        <v>248</v>
      </c>
      <c r="Q149" s="40" t="s">
        <v>189</v>
      </c>
      <c r="R149" s="41">
        <f t="shared" si="96"/>
        <v>0</v>
      </c>
      <c r="S149" s="22">
        <f t="shared" si="97"/>
        <v>12.3300970873786</v>
      </c>
      <c r="T149" s="42">
        <f t="shared" si="98"/>
        <v>0</v>
      </c>
    </row>
    <row r="150" ht="13.9" customHeight="1" spans="1:20">
      <c r="A150" s="15" t="s">
        <v>442</v>
      </c>
      <c r="B150" s="16" t="s">
        <v>266</v>
      </c>
      <c r="C150" s="17" t="s">
        <v>189</v>
      </c>
      <c r="D150" s="18" t="s">
        <v>443</v>
      </c>
      <c r="E150" s="22">
        <f t="shared" si="93"/>
        <v>34.4501092498179</v>
      </c>
      <c r="F150" s="20" t="s">
        <v>444</v>
      </c>
      <c r="H150" s="21" t="s">
        <v>442</v>
      </c>
      <c r="I150" s="39" t="s">
        <v>266</v>
      </c>
      <c r="J150" s="40" t="s">
        <v>189</v>
      </c>
      <c r="K150" s="46">
        <v>1098.4</v>
      </c>
      <c r="L150" s="22">
        <f t="shared" si="94"/>
        <v>34.4501092498179</v>
      </c>
      <c r="M150" s="42">
        <f t="shared" si="95"/>
        <v>37840</v>
      </c>
      <c r="N150" s="43"/>
      <c r="O150" s="21" t="s">
        <v>442</v>
      </c>
      <c r="P150" s="39" t="s">
        <v>266</v>
      </c>
      <c r="Q150" s="40" t="s">
        <v>189</v>
      </c>
      <c r="R150" s="41">
        <f t="shared" si="96"/>
        <v>0</v>
      </c>
      <c r="S150" s="22">
        <f t="shared" si="97"/>
        <v>34.4501092498179</v>
      </c>
      <c r="T150" s="42">
        <f t="shared" si="98"/>
        <v>0</v>
      </c>
    </row>
    <row r="151" ht="13.2" customHeight="1" spans="1:20">
      <c r="A151" s="15" t="s">
        <v>445</v>
      </c>
      <c r="B151" s="16" t="s">
        <v>446</v>
      </c>
      <c r="C151" s="17"/>
      <c r="D151" s="18"/>
      <c r="E151" s="18"/>
      <c r="F151" s="20"/>
      <c r="H151" s="21" t="s">
        <v>445</v>
      </c>
      <c r="I151" s="39" t="s">
        <v>446</v>
      </c>
      <c r="J151" s="40"/>
      <c r="K151" s="46"/>
      <c r="L151" s="47"/>
      <c r="M151" s="44"/>
      <c r="N151" s="45"/>
      <c r="O151" s="21" t="s">
        <v>445</v>
      </c>
      <c r="P151" s="39" t="s">
        <v>446</v>
      </c>
      <c r="Q151" s="40"/>
      <c r="R151" s="47"/>
      <c r="S151" s="47"/>
      <c r="T151" s="44"/>
    </row>
    <row r="152" ht="13.9" customHeight="1" spans="1:20">
      <c r="A152" s="15" t="s">
        <v>447</v>
      </c>
      <c r="B152" s="16" t="s">
        <v>448</v>
      </c>
      <c r="C152" s="17" t="s">
        <v>189</v>
      </c>
      <c r="D152" s="18" t="s">
        <v>449</v>
      </c>
      <c r="E152" s="22">
        <f t="shared" ref="E152:E156" si="99">F152/D152</f>
        <v>601.419642857143</v>
      </c>
      <c r="F152" s="20" t="s">
        <v>450</v>
      </c>
      <c r="H152" s="21" t="s">
        <v>447</v>
      </c>
      <c r="I152" s="39" t="s">
        <v>448</v>
      </c>
      <c r="J152" s="40" t="s">
        <v>189</v>
      </c>
      <c r="K152" s="46">
        <v>112</v>
      </c>
      <c r="L152" s="22">
        <f t="shared" ref="L152:L156" si="100">E152</f>
        <v>601.419642857143</v>
      </c>
      <c r="M152" s="42">
        <f t="shared" ref="M152:M156" si="101">K152*L152</f>
        <v>67359</v>
      </c>
      <c r="N152" s="43"/>
      <c r="O152" s="21" t="s">
        <v>447</v>
      </c>
      <c r="P152" s="39" t="s">
        <v>448</v>
      </c>
      <c r="Q152" s="40" t="s">
        <v>189</v>
      </c>
      <c r="R152" s="41">
        <f t="shared" ref="R152:R156" si="102">D152-K152</f>
        <v>0</v>
      </c>
      <c r="S152" s="22">
        <f t="shared" ref="S152:S156" si="103">L152</f>
        <v>601.419642857143</v>
      </c>
      <c r="T152" s="42">
        <f t="shared" ref="T152:T156" si="104">R152*S152</f>
        <v>0</v>
      </c>
    </row>
    <row r="153" ht="13.2" customHeight="1" spans="1:20">
      <c r="A153" s="15" t="s">
        <v>451</v>
      </c>
      <c r="B153" s="16" t="s">
        <v>452</v>
      </c>
      <c r="C153" s="17"/>
      <c r="D153" s="18"/>
      <c r="E153" s="18"/>
      <c r="F153" s="20"/>
      <c r="H153" s="21" t="s">
        <v>451</v>
      </c>
      <c r="I153" s="39" t="s">
        <v>452</v>
      </c>
      <c r="J153" s="40"/>
      <c r="K153" s="46"/>
      <c r="L153" s="47"/>
      <c r="M153" s="44"/>
      <c r="N153" s="45"/>
      <c r="O153" s="21" t="s">
        <v>451</v>
      </c>
      <c r="P153" s="39" t="s">
        <v>452</v>
      </c>
      <c r="Q153" s="40"/>
      <c r="R153" s="47"/>
      <c r="S153" s="47"/>
      <c r="T153" s="44"/>
    </row>
    <row r="154" ht="13.2" customHeight="1" spans="1:20">
      <c r="A154" s="15" t="s">
        <v>453</v>
      </c>
      <c r="B154" s="16" t="s">
        <v>454</v>
      </c>
      <c r="C154" s="17" t="s">
        <v>108</v>
      </c>
      <c r="D154" s="18" t="s">
        <v>455</v>
      </c>
      <c r="E154" s="22">
        <f t="shared" si="99"/>
        <v>87.0357142857143</v>
      </c>
      <c r="F154" s="20" t="s">
        <v>456</v>
      </c>
      <c r="H154" s="21" t="s">
        <v>453</v>
      </c>
      <c r="I154" s="39" t="s">
        <v>454</v>
      </c>
      <c r="J154" s="40" t="s">
        <v>108</v>
      </c>
      <c r="K154" s="46">
        <v>84</v>
      </c>
      <c r="L154" s="22">
        <f t="shared" si="100"/>
        <v>87.0357142857143</v>
      </c>
      <c r="M154" s="42">
        <f t="shared" si="101"/>
        <v>7311</v>
      </c>
      <c r="N154" s="43"/>
      <c r="O154" s="21" t="s">
        <v>453</v>
      </c>
      <c r="P154" s="39" t="s">
        <v>454</v>
      </c>
      <c r="Q154" s="40" t="s">
        <v>108</v>
      </c>
      <c r="R154" s="41">
        <f t="shared" si="102"/>
        <v>0</v>
      </c>
      <c r="S154" s="22">
        <f t="shared" si="103"/>
        <v>87.0357142857143</v>
      </c>
      <c r="T154" s="42">
        <f t="shared" si="104"/>
        <v>0</v>
      </c>
    </row>
    <row r="155" ht="13.9" customHeight="1" spans="1:20">
      <c r="A155" s="15" t="s">
        <v>457</v>
      </c>
      <c r="B155" s="16" t="s">
        <v>458</v>
      </c>
      <c r="C155" s="17" t="s">
        <v>179</v>
      </c>
      <c r="D155" s="18" t="s">
        <v>459</v>
      </c>
      <c r="E155" s="22">
        <f t="shared" si="99"/>
        <v>24.1071428571429</v>
      </c>
      <c r="F155" s="20" t="s">
        <v>460</v>
      </c>
      <c r="H155" s="21" t="s">
        <v>457</v>
      </c>
      <c r="I155" s="39" t="s">
        <v>458</v>
      </c>
      <c r="J155" s="40" t="s">
        <v>179</v>
      </c>
      <c r="K155" s="46">
        <v>50.4</v>
      </c>
      <c r="L155" s="22">
        <f t="shared" si="100"/>
        <v>24.1071428571429</v>
      </c>
      <c r="M155" s="42">
        <f t="shared" si="101"/>
        <v>1215</v>
      </c>
      <c r="N155" s="43"/>
      <c r="O155" s="21" t="s">
        <v>457</v>
      </c>
      <c r="P155" s="39" t="s">
        <v>458</v>
      </c>
      <c r="Q155" s="40" t="s">
        <v>179</v>
      </c>
      <c r="R155" s="41">
        <f t="shared" si="102"/>
        <v>0</v>
      </c>
      <c r="S155" s="22">
        <f t="shared" si="103"/>
        <v>24.1071428571429</v>
      </c>
      <c r="T155" s="42">
        <f t="shared" si="104"/>
        <v>0</v>
      </c>
    </row>
    <row r="156" ht="13.2" customHeight="1" spans="1:20">
      <c r="A156" s="52" t="s">
        <v>461</v>
      </c>
      <c r="B156" s="53" t="s">
        <v>462</v>
      </c>
      <c r="C156" s="54" t="s">
        <v>179</v>
      </c>
      <c r="D156" s="55" t="s">
        <v>459</v>
      </c>
      <c r="E156" s="63">
        <f t="shared" si="99"/>
        <v>6.03174603174603</v>
      </c>
      <c r="F156" s="56" t="s">
        <v>463</v>
      </c>
      <c r="H156" s="57" t="s">
        <v>461</v>
      </c>
      <c r="I156" s="58" t="s">
        <v>462</v>
      </c>
      <c r="J156" s="59" t="s">
        <v>179</v>
      </c>
      <c r="K156" s="64">
        <v>50.4</v>
      </c>
      <c r="L156" s="63">
        <f t="shared" si="100"/>
        <v>6.03174603174603</v>
      </c>
      <c r="M156" s="65">
        <f t="shared" si="101"/>
        <v>304</v>
      </c>
      <c r="N156" s="43"/>
      <c r="O156" s="57" t="s">
        <v>461</v>
      </c>
      <c r="P156" s="58" t="s">
        <v>462</v>
      </c>
      <c r="Q156" s="59" t="s">
        <v>179</v>
      </c>
      <c r="R156" s="60">
        <f t="shared" si="102"/>
        <v>0</v>
      </c>
      <c r="S156" s="63">
        <f t="shared" si="103"/>
        <v>6.03174603174603</v>
      </c>
      <c r="T156" s="65">
        <f t="shared" si="104"/>
        <v>0</v>
      </c>
    </row>
    <row r="157" ht="16.1" customHeight="1" spans="1:20">
      <c r="A157" s="4" t="s">
        <v>80</v>
      </c>
      <c r="B157" s="4"/>
      <c r="C157" s="5" t="s">
        <v>81</v>
      </c>
      <c r="D157" s="5"/>
      <c r="E157" s="5"/>
      <c r="F157" s="5"/>
      <c r="H157" s="6" t="s">
        <v>80</v>
      </c>
      <c r="I157" s="6"/>
      <c r="J157" s="29" t="s">
        <v>81</v>
      </c>
      <c r="K157" s="30"/>
      <c r="L157" s="29"/>
      <c r="M157" s="29"/>
      <c r="N157" s="29"/>
      <c r="O157" s="6" t="s">
        <v>80</v>
      </c>
      <c r="P157" s="6"/>
      <c r="Q157" s="29" t="s">
        <v>81</v>
      </c>
      <c r="R157" s="29"/>
      <c r="S157" s="29"/>
      <c r="T157" s="29"/>
    </row>
    <row r="158" ht="16.85" customHeight="1" spans="1:20">
      <c r="A158" s="4"/>
      <c r="B158" s="4"/>
      <c r="C158" s="4"/>
      <c r="D158" s="4"/>
      <c r="E158" s="4"/>
      <c r="F158" s="4"/>
      <c r="H158" s="6"/>
      <c r="I158" s="6"/>
      <c r="J158" s="6"/>
      <c r="K158" s="31"/>
      <c r="L158" s="6"/>
      <c r="M158" s="6"/>
      <c r="N158" s="6"/>
      <c r="O158" s="6"/>
      <c r="P158" s="6"/>
      <c r="Q158" s="6"/>
      <c r="R158" s="6"/>
      <c r="S158" s="6"/>
      <c r="T158" s="6"/>
    </row>
    <row r="159" ht="32.95" customHeight="1" spans="1:20">
      <c r="A159" s="2" t="s">
        <v>82</v>
      </c>
      <c r="B159" s="2"/>
      <c r="C159" s="2"/>
      <c r="D159" s="2"/>
      <c r="E159" s="2"/>
      <c r="F159" s="2"/>
      <c r="H159" s="3" t="s">
        <v>82</v>
      </c>
      <c r="I159" s="3"/>
      <c r="J159" s="3"/>
      <c r="K159" s="28"/>
      <c r="L159" s="3"/>
      <c r="M159" s="3"/>
      <c r="N159" s="3"/>
      <c r="O159" s="3" t="s">
        <v>82</v>
      </c>
      <c r="P159" s="3"/>
      <c r="Q159" s="3"/>
      <c r="R159" s="3"/>
      <c r="S159" s="3"/>
      <c r="T159" s="3"/>
    </row>
    <row r="160" ht="13.9" customHeight="1" spans="1:20">
      <c r="A160" s="4" t="s">
        <v>18</v>
      </c>
      <c r="B160" s="4"/>
      <c r="C160" s="5" t="s">
        <v>19</v>
      </c>
      <c r="D160" s="5"/>
      <c r="E160" s="5"/>
      <c r="F160" s="5"/>
      <c r="H160" s="6" t="s">
        <v>18</v>
      </c>
      <c r="I160" s="6"/>
      <c r="J160" s="29" t="s">
        <v>19</v>
      </c>
      <c r="K160" s="30"/>
      <c r="L160" s="29"/>
      <c r="M160" s="29"/>
      <c r="N160" s="29"/>
      <c r="O160" s="6" t="s">
        <v>18</v>
      </c>
      <c r="P160" s="6"/>
      <c r="Q160" s="29" t="s">
        <v>19</v>
      </c>
      <c r="R160" s="29"/>
      <c r="S160" s="29"/>
      <c r="T160" s="29"/>
    </row>
    <row r="161" ht="13.9" customHeight="1" spans="1:20">
      <c r="A161" s="4" t="s">
        <v>20</v>
      </c>
      <c r="B161" s="4"/>
      <c r="C161" s="4"/>
      <c r="D161" s="6" t="s">
        <v>464</v>
      </c>
      <c r="E161" s="6" t="s">
        <v>84</v>
      </c>
      <c r="F161" s="5" t="s">
        <v>85</v>
      </c>
      <c r="H161" s="6" t="s">
        <v>22</v>
      </c>
      <c r="I161" s="6"/>
      <c r="J161" s="6"/>
      <c r="K161" s="31" t="s">
        <v>464</v>
      </c>
      <c r="L161" s="6" t="s">
        <v>84</v>
      </c>
      <c r="M161" s="29" t="s">
        <v>85</v>
      </c>
      <c r="N161" s="29"/>
      <c r="O161" s="6" t="s">
        <v>23</v>
      </c>
      <c r="P161" s="6"/>
      <c r="Q161" s="6"/>
      <c r="R161" s="6" t="s">
        <v>464</v>
      </c>
      <c r="S161" s="6" t="s">
        <v>84</v>
      </c>
      <c r="T161" s="29" t="s">
        <v>85</v>
      </c>
    </row>
    <row r="162" ht="27.85" customHeight="1" spans="1:20">
      <c r="A162" s="7" t="s">
        <v>174</v>
      </c>
      <c r="B162" s="8"/>
      <c r="C162" s="8"/>
      <c r="D162" s="8"/>
      <c r="E162" s="8"/>
      <c r="F162" s="9"/>
      <c r="H162" s="10" t="s">
        <v>174</v>
      </c>
      <c r="I162" s="32"/>
      <c r="J162" s="32"/>
      <c r="K162" s="33"/>
      <c r="L162" s="32"/>
      <c r="M162" s="34"/>
      <c r="N162" s="35"/>
      <c r="O162" s="10" t="s">
        <v>174</v>
      </c>
      <c r="P162" s="32"/>
      <c r="Q162" s="32"/>
      <c r="R162" s="32"/>
      <c r="S162" s="32"/>
      <c r="T162" s="34"/>
    </row>
    <row r="163" ht="13.9" customHeight="1" spans="1:20">
      <c r="A163" s="11" t="s">
        <v>87</v>
      </c>
      <c r="B163" s="12" t="s">
        <v>88</v>
      </c>
      <c r="C163" s="12" t="s">
        <v>89</v>
      </c>
      <c r="D163" s="12" t="s">
        <v>90</v>
      </c>
      <c r="E163" s="12" t="s">
        <v>91</v>
      </c>
      <c r="F163" s="13" t="s">
        <v>92</v>
      </c>
      <c r="H163" s="14" t="s">
        <v>87</v>
      </c>
      <c r="I163" s="36" t="s">
        <v>88</v>
      </c>
      <c r="J163" s="36" t="s">
        <v>89</v>
      </c>
      <c r="K163" s="37" t="s">
        <v>90</v>
      </c>
      <c r="L163" s="36" t="s">
        <v>91</v>
      </c>
      <c r="M163" s="38" t="s">
        <v>92</v>
      </c>
      <c r="N163" s="35"/>
      <c r="O163" s="14" t="s">
        <v>87</v>
      </c>
      <c r="P163" s="36" t="s">
        <v>88</v>
      </c>
      <c r="Q163" s="36" t="s">
        <v>89</v>
      </c>
      <c r="R163" s="36" t="s">
        <v>90</v>
      </c>
      <c r="S163" s="36" t="s">
        <v>91</v>
      </c>
      <c r="T163" s="38" t="s">
        <v>92</v>
      </c>
    </row>
    <row r="164" ht="13.2" customHeight="1" spans="1:20">
      <c r="A164" s="15" t="s">
        <v>465</v>
      </c>
      <c r="B164" s="16" t="s">
        <v>466</v>
      </c>
      <c r="C164" s="17" t="s">
        <v>179</v>
      </c>
      <c r="D164" s="18" t="s">
        <v>459</v>
      </c>
      <c r="E164" s="22">
        <f t="shared" ref="E164:E167" si="105">F164/D164</f>
        <v>9.18650793650794</v>
      </c>
      <c r="F164" s="20" t="s">
        <v>467</v>
      </c>
      <c r="H164" s="21" t="s">
        <v>465</v>
      </c>
      <c r="I164" s="39" t="s">
        <v>466</v>
      </c>
      <c r="J164" s="40" t="s">
        <v>179</v>
      </c>
      <c r="K164" s="46">
        <v>50.4</v>
      </c>
      <c r="L164" s="22">
        <f t="shared" ref="L164:L167" si="106">E164</f>
        <v>9.18650793650794</v>
      </c>
      <c r="M164" s="42">
        <f t="shared" ref="M164:M167" si="107">K164*L164</f>
        <v>463</v>
      </c>
      <c r="N164" s="43"/>
      <c r="O164" s="21" t="s">
        <v>465</v>
      </c>
      <c r="P164" s="39" t="s">
        <v>466</v>
      </c>
      <c r="Q164" s="40" t="s">
        <v>179</v>
      </c>
      <c r="R164" s="41">
        <f t="shared" ref="R164:R167" si="108">D164-K164</f>
        <v>0</v>
      </c>
      <c r="S164" s="22">
        <f t="shared" ref="S164:S167" si="109">L164</f>
        <v>9.18650793650794</v>
      </c>
      <c r="T164" s="42">
        <f t="shared" ref="T164:T167" si="110">R164*S164</f>
        <v>0</v>
      </c>
    </row>
    <row r="165" ht="13.9" customHeight="1" spans="1:20">
      <c r="A165" s="15" t="s">
        <v>468</v>
      </c>
      <c r="B165" s="16" t="s">
        <v>469</v>
      </c>
      <c r="C165" s="17" t="s">
        <v>179</v>
      </c>
      <c r="D165" s="18" t="s">
        <v>459</v>
      </c>
      <c r="E165" s="22">
        <f t="shared" si="105"/>
        <v>136.488095238095</v>
      </c>
      <c r="F165" s="20" t="s">
        <v>470</v>
      </c>
      <c r="H165" s="21" t="s">
        <v>468</v>
      </c>
      <c r="I165" s="39" t="s">
        <v>469</v>
      </c>
      <c r="J165" s="40" t="s">
        <v>179</v>
      </c>
      <c r="K165" s="46">
        <v>50.4</v>
      </c>
      <c r="L165" s="22">
        <f t="shared" si="106"/>
        <v>136.488095238095</v>
      </c>
      <c r="M165" s="42">
        <f t="shared" si="107"/>
        <v>6878.99999999999</v>
      </c>
      <c r="N165" s="43"/>
      <c r="O165" s="21" t="s">
        <v>468</v>
      </c>
      <c r="P165" s="39" t="s">
        <v>469</v>
      </c>
      <c r="Q165" s="40" t="s">
        <v>179</v>
      </c>
      <c r="R165" s="41">
        <f t="shared" si="108"/>
        <v>0</v>
      </c>
      <c r="S165" s="22">
        <f t="shared" si="109"/>
        <v>136.488095238095</v>
      </c>
      <c r="T165" s="42">
        <f t="shared" si="110"/>
        <v>0</v>
      </c>
    </row>
    <row r="166" ht="13.2" customHeight="1" spans="1:20">
      <c r="A166" s="15" t="s">
        <v>471</v>
      </c>
      <c r="B166" s="16" t="s">
        <v>472</v>
      </c>
      <c r="C166" s="17" t="s">
        <v>179</v>
      </c>
      <c r="D166" s="18" t="s">
        <v>459</v>
      </c>
      <c r="E166" s="22">
        <f t="shared" si="105"/>
        <v>23.8095238095238</v>
      </c>
      <c r="F166" s="20" t="s">
        <v>473</v>
      </c>
      <c r="H166" s="21" t="s">
        <v>471</v>
      </c>
      <c r="I166" s="39" t="s">
        <v>472</v>
      </c>
      <c r="J166" s="40" t="s">
        <v>179</v>
      </c>
      <c r="K166" s="46">
        <v>50.4</v>
      </c>
      <c r="L166" s="22">
        <f t="shared" si="106"/>
        <v>23.8095238095238</v>
      </c>
      <c r="M166" s="42">
        <f t="shared" si="107"/>
        <v>1200</v>
      </c>
      <c r="N166" s="43"/>
      <c r="O166" s="21" t="s">
        <v>471</v>
      </c>
      <c r="P166" s="39" t="s">
        <v>472</v>
      </c>
      <c r="Q166" s="40" t="s">
        <v>179</v>
      </c>
      <c r="R166" s="41">
        <f t="shared" si="108"/>
        <v>0</v>
      </c>
      <c r="S166" s="22">
        <f t="shared" si="109"/>
        <v>23.8095238095238</v>
      </c>
      <c r="T166" s="42">
        <f t="shared" si="110"/>
        <v>0</v>
      </c>
    </row>
    <row r="167" ht="13.2" customHeight="1" spans="1:20">
      <c r="A167" s="15" t="s">
        <v>474</v>
      </c>
      <c r="B167" s="16" t="s">
        <v>475</v>
      </c>
      <c r="C167" s="17" t="s">
        <v>179</v>
      </c>
      <c r="D167" s="18" t="s">
        <v>459</v>
      </c>
      <c r="E167" s="22">
        <f t="shared" si="105"/>
        <v>5.8531746031746</v>
      </c>
      <c r="F167" s="20" t="s">
        <v>476</v>
      </c>
      <c r="H167" s="21" t="s">
        <v>474</v>
      </c>
      <c r="I167" s="39" t="s">
        <v>475</v>
      </c>
      <c r="J167" s="40" t="s">
        <v>179</v>
      </c>
      <c r="K167" s="46">
        <v>50.4</v>
      </c>
      <c r="L167" s="22">
        <f t="shared" si="106"/>
        <v>5.8531746031746</v>
      </c>
      <c r="M167" s="42">
        <f t="shared" si="107"/>
        <v>295</v>
      </c>
      <c r="N167" s="43"/>
      <c r="O167" s="21" t="s">
        <v>474</v>
      </c>
      <c r="P167" s="39" t="s">
        <v>475</v>
      </c>
      <c r="Q167" s="40" t="s">
        <v>179</v>
      </c>
      <c r="R167" s="41">
        <f t="shared" si="108"/>
        <v>0</v>
      </c>
      <c r="S167" s="22">
        <f t="shared" si="109"/>
        <v>5.8531746031746</v>
      </c>
      <c r="T167" s="42">
        <f t="shared" si="110"/>
        <v>0</v>
      </c>
    </row>
    <row r="168" ht="13.9" customHeight="1" spans="1:20">
      <c r="A168" s="15" t="s">
        <v>477</v>
      </c>
      <c r="B168" s="16" t="s">
        <v>478</v>
      </c>
      <c r="C168" s="17"/>
      <c r="D168" s="18"/>
      <c r="E168" s="18"/>
      <c r="F168" s="20"/>
      <c r="H168" s="21" t="s">
        <v>477</v>
      </c>
      <c r="I168" s="39" t="s">
        <v>478</v>
      </c>
      <c r="J168" s="40"/>
      <c r="K168" s="46"/>
      <c r="L168" s="47"/>
      <c r="M168" s="44"/>
      <c r="N168" s="45"/>
      <c r="O168" s="21" t="s">
        <v>477</v>
      </c>
      <c r="P168" s="39" t="s">
        <v>478</v>
      </c>
      <c r="Q168" s="40"/>
      <c r="R168" s="47"/>
      <c r="S168" s="47"/>
      <c r="T168" s="44"/>
    </row>
    <row r="169" ht="13.2" customHeight="1" spans="1:20">
      <c r="A169" s="15" t="s">
        <v>479</v>
      </c>
      <c r="B169" s="16" t="s">
        <v>480</v>
      </c>
      <c r="C169" s="17" t="s">
        <v>108</v>
      </c>
      <c r="D169" s="18" t="s">
        <v>481</v>
      </c>
      <c r="E169" s="22">
        <f t="shared" ref="E169:E175" si="111">F169/D169</f>
        <v>1621.99052132701</v>
      </c>
      <c r="F169" s="20" t="s">
        <v>482</v>
      </c>
      <c r="H169" s="21" t="s">
        <v>479</v>
      </c>
      <c r="I169" s="39" t="s">
        <v>480</v>
      </c>
      <c r="J169" s="40" t="s">
        <v>108</v>
      </c>
      <c r="K169" s="46">
        <v>0</v>
      </c>
      <c r="L169" s="22">
        <f t="shared" ref="L169:L175" si="112">E169</f>
        <v>1621.99052132701</v>
      </c>
      <c r="M169" s="42">
        <f t="shared" ref="M169:M175" si="113">K169*L169</f>
        <v>0</v>
      </c>
      <c r="N169" s="43"/>
      <c r="O169" s="21" t="s">
        <v>479</v>
      </c>
      <c r="P169" s="39" t="s">
        <v>480</v>
      </c>
      <c r="Q169" s="40" t="s">
        <v>108</v>
      </c>
      <c r="R169" s="41">
        <f t="shared" ref="R169:R172" si="114">D169-K169</f>
        <v>105.5</v>
      </c>
      <c r="S169" s="22">
        <f t="shared" ref="S169:S172" si="115">L169</f>
        <v>1621.99052132701</v>
      </c>
      <c r="T169" s="42">
        <f t="shared" ref="T169:T172" si="116">R169*S169</f>
        <v>171120</v>
      </c>
    </row>
    <row r="170" ht="13.9" customHeight="1" spans="1:20">
      <c r="A170" s="15" t="s">
        <v>483</v>
      </c>
      <c r="B170" s="16" t="s">
        <v>484</v>
      </c>
      <c r="C170" s="17" t="s">
        <v>108</v>
      </c>
      <c r="D170" s="18" t="s">
        <v>485</v>
      </c>
      <c r="E170" s="22">
        <f t="shared" si="111"/>
        <v>2384.45603576751</v>
      </c>
      <c r="F170" s="20" t="s">
        <v>486</v>
      </c>
      <c r="H170" s="21" t="s">
        <v>483</v>
      </c>
      <c r="I170" s="39" t="s">
        <v>484</v>
      </c>
      <c r="J170" s="40" t="s">
        <v>108</v>
      </c>
      <c r="K170" s="46">
        <v>29.7</v>
      </c>
      <c r="L170" s="22">
        <f t="shared" si="112"/>
        <v>2384.45603576751</v>
      </c>
      <c r="M170" s="42">
        <f t="shared" si="113"/>
        <v>70818.344262295</v>
      </c>
      <c r="N170" s="43"/>
      <c r="O170" s="21" t="s">
        <v>483</v>
      </c>
      <c r="P170" s="39" t="s">
        <v>484</v>
      </c>
      <c r="Q170" s="40" t="s">
        <v>108</v>
      </c>
      <c r="R170" s="41">
        <f t="shared" si="114"/>
        <v>37.4</v>
      </c>
      <c r="S170" s="22">
        <f t="shared" si="115"/>
        <v>2384.45603576751</v>
      </c>
      <c r="T170" s="42">
        <f t="shared" si="116"/>
        <v>89178.6557377049</v>
      </c>
    </row>
    <row r="171" ht="13.2" customHeight="1" spans="1:20">
      <c r="A171" s="15" t="s">
        <v>487</v>
      </c>
      <c r="B171" s="16" t="s">
        <v>488</v>
      </c>
      <c r="C171" s="17" t="s">
        <v>108</v>
      </c>
      <c r="D171" s="18" t="s">
        <v>489</v>
      </c>
      <c r="E171" s="22">
        <f t="shared" si="111"/>
        <v>2929.79998232539</v>
      </c>
      <c r="F171" s="20" t="s">
        <v>490</v>
      </c>
      <c r="H171" s="21" t="s">
        <v>487</v>
      </c>
      <c r="I171" s="39" t="s">
        <v>488</v>
      </c>
      <c r="J171" s="40" t="s">
        <v>108</v>
      </c>
      <c r="K171" s="46">
        <v>3277.3</v>
      </c>
      <c r="L171" s="22">
        <f t="shared" si="112"/>
        <v>2929.79998232539</v>
      </c>
      <c r="M171" s="42">
        <f t="shared" si="113"/>
        <v>9601833.482075</v>
      </c>
      <c r="N171" s="43"/>
      <c r="O171" s="21" t="s">
        <v>487</v>
      </c>
      <c r="P171" s="39" t="s">
        <v>488</v>
      </c>
      <c r="Q171" s="40" t="s">
        <v>108</v>
      </c>
      <c r="R171" s="41">
        <f t="shared" si="114"/>
        <v>117.4</v>
      </c>
      <c r="S171" s="22">
        <f t="shared" si="115"/>
        <v>2929.79998232539</v>
      </c>
      <c r="T171" s="42">
        <f t="shared" si="116"/>
        <v>343958.517925</v>
      </c>
    </row>
    <row r="172" ht="13.2" customHeight="1" spans="1:20">
      <c r="A172" s="15" t="s">
        <v>491</v>
      </c>
      <c r="B172" s="16" t="s">
        <v>492</v>
      </c>
      <c r="C172" s="17" t="s">
        <v>108</v>
      </c>
      <c r="D172" s="18" t="s">
        <v>493</v>
      </c>
      <c r="E172" s="22">
        <f t="shared" si="111"/>
        <v>4373.86114494519</v>
      </c>
      <c r="F172" s="20" t="s">
        <v>494</v>
      </c>
      <c r="H172" s="21" t="s">
        <v>491</v>
      </c>
      <c r="I172" s="39" t="s">
        <v>492</v>
      </c>
      <c r="J172" s="40" t="s">
        <v>108</v>
      </c>
      <c r="K172" s="46">
        <v>5.7</v>
      </c>
      <c r="L172" s="22">
        <f t="shared" si="112"/>
        <v>4373.86114494519</v>
      </c>
      <c r="M172" s="42">
        <f t="shared" si="113"/>
        <v>24931.0085261876</v>
      </c>
      <c r="N172" s="43"/>
      <c r="O172" s="21" t="s">
        <v>491</v>
      </c>
      <c r="P172" s="39" t="s">
        <v>492</v>
      </c>
      <c r="Q172" s="40" t="s">
        <v>108</v>
      </c>
      <c r="R172" s="41">
        <f t="shared" si="114"/>
        <v>76.4</v>
      </c>
      <c r="S172" s="22">
        <f t="shared" si="115"/>
        <v>4373.86114494519</v>
      </c>
      <c r="T172" s="42">
        <f t="shared" si="116"/>
        <v>334162.991473812</v>
      </c>
    </row>
    <row r="173" ht="13.9" customHeight="1" spans="1:20">
      <c r="A173" s="15" t="s">
        <v>495</v>
      </c>
      <c r="B173" s="16" t="s">
        <v>496</v>
      </c>
      <c r="C173" s="17" t="s">
        <v>108</v>
      </c>
      <c r="D173" s="18" t="s">
        <v>497</v>
      </c>
      <c r="E173" s="22">
        <f t="shared" si="111"/>
        <v>328.449992569475</v>
      </c>
      <c r="F173" s="20" t="s">
        <v>498</v>
      </c>
      <c r="H173" s="21" t="s">
        <v>495</v>
      </c>
      <c r="I173" s="39" t="s">
        <v>496</v>
      </c>
      <c r="J173" s="40" t="s">
        <v>108</v>
      </c>
      <c r="K173" s="46">
        <v>1621</v>
      </c>
      <c r="L173" s="22">
        <f t="shared" si="112"/>
        <v>328.449992569475</v>
      </c>
      <c r="M173" s="42">
        <f t="shared" si="113"/>
        <v>532417.437955119</v>
      </c>
      <c r="N173" s="43"/>
      <c r="O173" s="21" t="s">
        <v>495</v>
      </c>
      <c r="P173" s="39" t="s">
        <v>496</v>
      </c>
      <c r="Q173" s="40" t="s">
        <v>108</v>
      </c>
      <c r="R173" s="41">
        <f t="shared" ref="R173:R175" si="117">D173-K173</f>
        <v>1070.6</v>
      </c>
      <c r="S173" s="22">
        <f t="shared" ref="S173:S175" si="118">L173</f>
        <v>328.449992569475</v>
      </c>
      <c r="T173" s="42">
        <f t="shared" ref="T173:T175" si="119">R173*S173</f>
        <v>351638.56204488</v>
      </c>
    </row>
    <row r="174" ht="13.2" customHeight="1" spans="1:20">
      <c r="A174" s="15" t="s">
        <v>499</v>
      </c>
      <c r="B174" s="16" t="s">
        <v>500</v>
      </c>
      <c r="C174" s="17" t="s">
        <v>108</v>
      </c>
      <c r="D174" s="18" t="s">
        <v>501</v>
      </c>
      <c r="E174" s="22">
        <f t="shared" si="111"/>
        <v>494.09962406015</v>
      </c>
      <c r="F174" s="20" t="s">
        <v>502</v>
      </c>
      <c r="H174" s="21" t="s">
        <v>499</v>
      </c>
      <c r="I174" s="39" t="s">
        <v>500</v>
      </c>
      <c r="J174" s="40" t="s">
        <v>108</v>
      </c>
      <c r="K174" s="46">
        <v>178</v>
      </c>
      <c r="L174" s="22">
        <f t="shared" si="112"/>
        <v>494.09962406015</v>
      </c>
      <c r="M174" s="42">
        <f t="shared" si="113"/>
        <v>87949.7330827067</v>
      </c>
      <c r="N174" s="43"/>
      <c r="O174" s="21" t="s">
        <v>499</v>
      </c>
      <c r="P174" s="39" t="s">
        <v>500</v>
      </c>
      <c r="Q174" s="40" t="s">
        <v>108</v>
      </c>
      <c r="R174" s="41">
        <f t="shared" si="117"/>
        <v>354</v>
      </c>
      <c r="S174" s="22">
        <f t="shared" si="118"/>
        <v>494.09962406015</v>
      </c>
      <c r="T174" s="42">
        <f t="shared" si="119"/>
        <v>174911.266917293</v>
      </c>
    </row>
    <row r="175" ht="13.2" customHeight="1" spans="1:20">
      <c r="A175" s="15" t="s">
        <v>503</v>
      </c>
      <c r="B175" s="16" t="s">
        <v>504</v>
      </c>
      <c r="C175" s="17" t="s">
        <v>108</v>
      </c>
      <c r="D175" s="18" t="s">
        <v>505</v>
      </c>
      <c r="E175" s="22">
        <f t="shared" si="111"/>
        <v>696.64985380117</v>
      </c>
      <c r="F175" s="20" t="s">
        <v>506</v>
      </c>
      <c r="H175" s="21" t="s">
        <v>503</v>
      </c>
      <c r="I175" s="39" t="s">
        <v>504</v>
      </c>
      <c r="J175" s="40" t="s">
        <v>108</v>
      </c>
      <c r="K175" s="46">
        <v>1368</v>
      </c>
      <c r="L175" s="22">
        <f t="shared" si="112"/>
        <v>696.64985380117</v>
      </c>
      <c r="M175" s="42">
        <f t="shared" si="113"/>
        <v>953017.000000001</v>
      </c>
      <c r="N175" s="43"/>
      <c r="O175" s="21" t="s">
        <v>503</v>
      </c>
      <c r="P175" s="39" t="s">
        <v>504</v>
      </c>
      <c r="Q175" s="40" t="s">
        <v>108</v>
      </c>
      <c r="R175" s="41">
        <f t="shared" si="117"/>
        <v>0</v>
      </c>
      <c r="S175" s="22">
        <f t="shared" si="118"/>
        <v>696.64985380117</v>
      </c>
      <c r="T175" s="42">
        <f t="shared" si="119"/>
        <v>0</v>
      </c>
    </row>
    <row r="176" ht="13.9" customHeight="1" spans="1:20">
      <c r="A176" s="15" t="s">
        <v>507</v>
      </c>
      <c r="B176" s="16" t="s">
        <v>508</v>
      </c>
      <c r="C176" s="17"/>
      <c r="D176" s="18"/>
      <c r="E176" s="18"/>
      <c r="F176" s="20"/>
      <c r="H176" s="21" t="s">
        <v>507</v>
      </c>
      <c r="I176" s="39" t="s">
        <v>508</v>
      </c>
      <c r="J176" s="40"/>
      <c r="K176" s="46"/>
      <c r="L176" s="47"/>
      <c r="M176" s="44"/>
      <c r="N176" s="45"/>
      <c r="O176" s="21" t="s">
        <v>507</v>
      </c>
      <c r="P176" s="39" t="s">
        <v>508</v>
      </c>
      <c r="Q176" s="40"/>
      <c r="R176" s="47"/>
      <c r="S176" s="47"/>
      <c r="T176" s="44"/>
    </row>
    <row r="177" ht="13.2" customHeight="1" spans="1:20">
      <c r="A177" s="15" t="s">
        <v>509</v>
      </c>
      <c r="B177" s="16" t="s">
        <v>510</v>
      </c>
      <c r="C177" s="17" t="s">
        <v>511</v>
      </c>
      <c r="D177" s="18" t="s">
        <v>512</v>
      </c>
      <c r="E177" s="22">
        <f t="shared" ref="E177:E182" si="120">F177/D177</f>
        <v>60848.5294117647</v>
      </c>
      <c r="F177" s="20" t="s">
        <v>513</v>
      </c>
      <c r="H177" s="21" t="s">
        <v>509</v>
      </c>
      <c r="I177" s="39" t="s">
        <v>510</v>
      </c>
      <c r="J177" s="40" t="s">
        <v>511</v>
      </c>
      <c r="K177" s="46">
        <v>45</v>
      </c>
      <c r="L177" s="22">
        <f t="shared" ref="L177:L179" si="121">E177</f>
        <v>60848.5294117647</v>
      </c>
      <c r="M177" s="42">
        <f t="shared" ref="M177:M179" si="122">K177*L177</f>
        <v>2738183.82352941</v>
      </c>
      <c r="N177" s="43"/>
      <c r="O177" s="21" t="s">
        <v>509</v>
      </c>
      <c r="P177" s="39" t="s">
        <v>510</v>
      </c>
      <c r="Q177" s="40" t="s">
        <v>511</v>
      </c>
      <c r="R177" s="41">
        <f t="shared" ref="R177:R180" si="123">D177-K177</f>
        <v>6</v>
      </c>
      <c r="S177" s="22">
        <f t="shared" ref="S177:S180" si="124">L177</f>
        <v>60848.5294117647</v>
      </c>
      <c r="T177" s="42">
        <f t="shared" ref="T177:T180" si="125">R177*S177</f>
        <v>365091.176470588</v>
      </c>
    </row>
    <row r="178" ht="13.9" customHeight="1" spans="1:20">
      <c r="A178" s="15" t="s">
        <v>514</v>
      </c>
      <c r="B178" s="16" t="s">
        <v>515</v>
      </c>
      <c r="C178" s="17" t="s">
        <v>511</v>
      </c>
      <c r="D178" s="18" t="s">
        <v>516</v>
      </c>
      <c r="E178" s="22">
        <f t="shared" si="120"/>
        <v>42812.4642857143</v>
      </c>
      <c r="F178" s="20" t="s">
        <v>517</v>
      </c>
      <c r="H178" s="21" t="s">
        <v>514</v>
      </c>
      <c r="I178" s="39" t="s">
        <v>515</v>
      </c>
      <c r="J178" s="40" t="s">
        <v>511</v>
      </c>
      <c r="K178" s="46">
        <v>47</v>
      </c>
      <c r="L178" s="22">
        <f t="shared" si="121"/>
        <v>42812.4642857143</v>
      </c>
      <c r="M178" s="42">
        <f t="shared" si="122"/>
        <v>2012185.82142857</v>
      </c>
      <c r="N178" s="43"/>
      <c r="O178" s="21" t="s">
        <v>514</v>
      </c>
      <c r="P178" s="39" t="s">
        <v>515</v>
      </c>
      <c r="Q178" s="40" t="s">
        <v>511</v>
      </c>
      <c r="R178" s="41">
        <f t="shared" si="123"/>
        <v>9</v>
      </c>
      <c r="S178" s="22">
        <f t="shared" si="124"/>
        <v>42812.4642857143</v>
      </c>
      <c r="T178" s="42">
        <f t="shared" si="125"/>
        <v>385312.178571429</v>
      </c>
    </row>
    <row r="179" ht="13.2" customHeight="1" spans="1:20">
      <c r="A179" s="15" t="s">
        <v>518</v>
      </c>
      <c r="B179" s="16" t="s">
        <v>519</v>
      </c>
      <c r="C179" s="17" t="s">
        <v>511</v>
      </c>
      <c r="D179" s="18" t="s">
        <v>520</v>
      </c>
      <c r="E179" s="22">
        <f t="shared" si="120"/>
        <v>4157.85714285714</v>
      </c>
      <c r="F179" s="20" t="s">
        <v>521</v>
      </c>
      <c r="H179" s="21" t="s">
        <v>518</v>
      </c>
      <c r="I179" s="39" t="s">
        <v>519</v>
      </c>
      <c r="J179" s="40" t="s">
        <v>511</v>
      </c>
      <c r="K179" s="46">
        <v>1</v>
      </c>
      <c r="L179" s="22">
        <f t="shared" si="121"/>
        <v>4157.85714285714</v>
      </c>
      <c r="M179" s="42">
        <f t="shared" si="122"/>
        <v>4157.85714285714</v>
      </c>
      <c r="N179" s="43"/>
      <c r="O179" s="21" t="s">
        <v>518</v>
      </c>
      <c r="P179" s="39" t="s">
        <v>519</v>
      </c>
      <c r="Q179" s="40" t="s">
        <v>511</v>
      </c>
      <c r="R179" s="41">
        <f t="shared" si="123"/>
        <v>6</v>
      </c>
      <c r="S179" s="22">
        <f t="shared" si="124"/>
        <v>4157.85714285714</v>
      </c>
      <c r="T179" s="42">
        <f t="shared" si="125"/>
        <v>24947.1428571428</v>
      </c>
    </row>
    <row r="180" ht="13.2" customHeight="1" spans="1:20">
      <c r="A180" s="15" t="s">
        <v>522</v>
      </c>
      <c r="B180" s="16" t="s">
        <v>523</v>
      </c>
      <c r="C180" s="17" t="s">
        <v>511</v>
      </c>
      <c r="D180" s="18" t="s">
        <v>524</v>
      </c>
      <c r="E180" s="22">
        <f t="shared" si="120"/>
        <v>5215.83333333333</v>
      </c>
      <c r="F180" s="20" t="s">
        <v>525</v>
      </c>
      <c r="H180" s="21" t="s">
        <v>522</v>
      </c>
      <c r="I180" s="39" t="s">
        <v>523</v>
      </c>
      <c r="J180" s="40" t="s">
        <v>511</v>
      </c>
      <c r="K180" s="46">
        <v>6</v>
      </c>
      <c r="L180" s="22">
        <f t="shared" ref="L177:L187" si="126">E180</f>
        <v>5215.83333333333</v>
      </c>
      <c r="M180" s="42">
        <f t="shared" ref="M177:M187" si="127">K180*L180</f>
        <v>31295</v>
      </c>
      <c r="N180" s="43"/>
      <c r="O180" s="21" t="s">
        <v>522</v>
      </c>
      <c r="P180" s="39" t="s">
        <v>523</v>
      </c>
      <c r="Q180" s="40" t="s">
        <v>511</v>
      </c>
      <c r="R180" s="41">
        <f t="shared" si="123"/>
        <v>0</v>
      </c>
      <c r="S180" s="22">
        <f t="shared" si="124"/>
        <v>5215.83333333333</v>
      </c>
      <c r="T180" s="42">
        <f t="shared" si="125"/>
        <v>0</v>
      </c>
    </row>
    <row r="181" ht="13.9" customHeight="1" spans="1:20">
      <c r="A181" s="15" t="s">
        <v>526</v>
      </c>
      <c r="B181" s="16" t="s">
        <v>527</v>
      </c>
      <c r="C181" s="17" t="s">
        <v>511</v>
      </c>
      <c r="D181" s="18" t="s">
        <v>96</v>
      </c>
      <c r="E181" s="22">
        <f t="shared" si="120"/>
        <v>3334</v>
      </c>
      <c r="F181" s="20" t="s">
        <v>528</v>
      </c>
      <c r="H181" s="21" t="s">
        <v>526</v>
      </c>
      <c r="I181" s="39" t="s">
        <v>527</v>
      </c>
      <c r="J181" s="40" t="s">
        <v>511</v>
      </c>
      <c r="K181" s="46">
        <v>0</v>
      </c>
      <c r="L181" s="22">
        <f t="shared" si="126"/>
        <v>3334</v>
      </c>
      <c r="M181" s="42">
        <f t="shared" si="127"/>
        <v>0</v>
      </c>
      <c r="N181" s="43"/>
      <c r="O181" s="21" t="s">
        <v>526</v>
      </c>
      <c r="P181" s="39" t="s">
        <v>527</v>
      </c>
      <c r="Q181" s="40" t="s">
        <v>511</v>
      </c>
      <c r="R181" s="41">
        <f t="shared" ref="R181:R185" si="128">D181-K181</f>
        <v>1</v>
      </c>
      <c r="S181" s="22">
        <f t="shared" ref="S181:S185" si="129">L181</f>
        <v>3334</v>
      </c>
      <c r="T181" s="42">
        <f t="shared" ref="T181:T185" si="130">R181*S181</f>
        <v>3334</v>
      </c>
    </row>
    <row r="182" ht="13.2" customHeight="1" spans="1:20">
      <c r="A182" s="15" t="s">
        <v>529</v>
      </c>
      <c r="B182" s="16" t="s">
        <v>530</v>
      </c>
      <c r="C182" s="17" t="s">
        <v>511</v>
      </c>
      <c r="D182" s="18" t="s">
        <v>96</v>
      </c>
      <c r="E182" s="22">
        <f t="shared" si="120"/>
        <v>4317</v>
      </c>
      <c r="F182" s="20" t="s">
        <v>531</v>
      </c>
      <c r="H182" s="21" t="s">
        <v>529</v>
      </c>
      <c r="I182" s="39" t="s">
        <v>530</v>
      </c>
      <c r="J182" s="40" t="s">
        <v>511</v>
      </c>
      <c r="K182" s="46">
        <v>1</v>
      </c>
      <c r="L182" s="22">
        <f t="shared" si="126"/>
        <v>4317</v>
      </c>
      <c r="M182" s="42">
        <f t="shared" si="127"/>
        <v>4317</v>
      </c>
      <c r="N182" s="43"/>
      <c r="O182" s="21" t="s">
        <v>529</v>
      </c>
      <c r="P182" s="39" t="s">
        <v>530</v>
      </c>
      <c r="Q182" s="40" t="s">
        <v>511</v>
      </c>
      <c r="R182" s="41">
        <f t="shared" si="128"/>
        <v>0</v>
      </c>
      <c r="S182" s="22">
        <f t="shared" si="129"/>
        <v>4317</v>
      </c>
      <c r="T182" s="42">
        <f t="shared" si="130"/>
        <v>0</v>
      </c>
    </row>
    <row r="183" ht="13.2" customHeight="1" spans="1:20">
      <c r="A183" s="15" t="s">
        <v>532</v>
      </c>
      <c r="B183" s="16" t="s">
        <v>533</v>
      </c>
      <c r="C183" s="17" t="s">
        <v>511</v>
      </c>
      <c r="D183" s="18" t="s">
        <v>534</v>
      </c>
      <c r="E183" s="22">
        <f t="shared" ref="E183:E187" si="131">F183/D183</f>
        <v>3336.37762237762</v>
      </c>
      <c r="F183" s="20" t="s">
        <v>535</v>
      </c>
      <c r="H183" s="21" t="s">
        <v>532</v>
      </c>
      <c r="I183" s="39" t="s">
        <v>533</v>
      </c>
      <c r="J183" s="40" t="s">
        <v>511</v>
      </c>
      <c r="K183" s="46">
        <v>107</v>
      </c>
      <c r="L183" s="22">
        <f t="shared" si="126"/>
        <v>3336.37762237762</v>
      </c>
      <c r="M183" s="42">
        <f t="shared" si="127"/>
        <v>356992.405594405</v>
      </c>
      <c r="N183" s="43"/>
      <c r="O183" s="21" t="s">
        <v>532</v>
      </c>
      <c r="P183" s="39" t="s">
        <v>533</v>
      </c>
      <c r="Q183" s="40" t="s">
        <v>511</v>
      </c>
      <c r="R183" s="41">
        <f t="shared" si="128"/>
        <v>36</v>
      </c>
      <c r="S183" s="22">
        <f t="shared" si="129"/>
        <v>3336.37762237762</v>
      </c>
      <c r="T183" s="42">
        <f t="shared" si="130"/>
        <v>120109.594405594</v>
      </c>
    </row>
    <row r="184" ht="13.9" customHeight="1" spans="1:20">
      <c r="A184" s="15" t="s">
        <v>536</v>
      </c>
      <c r="B184" s="16" t="s">
        <v>537</v>
      </c>
      <c r="C184" s="17" t="s">
        <v>511</v>
      </c>
      <c r="D184" s="18" t="s">
        <v>538</v>
      </c>
      <c r="E184" s="22">
        <f t="shared" si="131"/>
        <v>5640.33333333333</v>
      </c>
      <c r="F184" s="20" t="s">
        <v>539</v>
      </c>
      <c r="H184" s="21" t="s">
        <v>536</v>
      </c>
      <c r="I184" s="39" t="s">
        <v>537</v>
      </c>
      <c r="J184" s="40" t="s">
        <v>511</v>
      </c>
      <c r="K184" s="46">
        <v>4</v>
      </c>
      <c r="L184" s="22">
        <f t="shared" si="126"/>
        <v>5640.33333333333</v>
      </c>
      <c r="M184" s="42">
        <f t="shared" si="127"/>
        <v>22561.3333333333</v>
      </c>
      <c r="N184" s="43"/>
      <c r="O184" s="21" t="s">
        <v>536</v>
      </c>
      <c r="P184" s="39" t="s">
        <v>537</v>
      </c>
      <c r="Q184" s="40" t="s">
        <v>511</v>
      </c>
      <c r="R184" s="41">
        <f t="shared" si="128"/>
        <v>5</v>
      </c>
      <c r="S184" s="22">
        <f t="shared" si="129"/>
        <v>5640.33333333333</v>
      </c>
      <c r="T184" s="42">
        <f t="shared" si="130"/>
        <v>28201.6666666666</v>
      </c>
    </row>
    <row r="185" ht="13.2" customHeight="1" spans="1:20">
      <c r="A185" s="15" t="s">
        <v>540</v>
      </c>
      <c r="B185" s="16" t="s">
        <v>541</v>
      </c>
      <c r="C185" s="17" t="s">
        <v>511</v>
      </c>
      <c r="D185" s="18" t="s">
        <v>542</v>
      </c>
      <c r="E185" s="22">
        <f t="shared" si="131"/>
        <v>7125.625</v>
      </c>
      <c r="F185" s="20" t="s">
        <v>543</v>
      </c>
      <c r="H185" s="21" t="s">
        <v>540</v>
      </c>
      <c r="I185" s="39" t="s">
        <v>541</v>
      </c>
      <c r="J185" s="40" t="s">
        <v>511</v>
      </c>
      <c r="K185" s="46">
        <v>8</v>
      </c>
      <c r="L185" s="22">
        <f t="shared" si="126"/>
        <v>7125.625</v>
      </c>
      <c r="M185" s="42">
        <f t="shared" si="127"/>
        <v>57005</v>
      </c>
      <c r="N185" s="43"/>
      <c r="O185" s="21" t="s">
        <v>540</v>
      </c>
      <c r="P185" s="39" t="s">
        <v>541</v>
      </c>
      <c r="Q185" s="40" t="s">
        <v>511</v>
      </c>
      <c r="R185" s="41">
        <f t="shared" si="128"/>
        <v>0</v>
      </c>
      <c r="S185" s="22">
        <f t="shared" si="129"/>
        <v>7125.625</v>
      </c>
      <c r="T185" s="42">
        <f t="shared" si="130"/>
        <v>0</v>
      </c>
    </row>
    <row r="186" ht="13.2" customHeight="1" spans="1:20">
      <c r="A186" s="15" t="s">
        <v>544</v>
      </c>
      <c r="B186" s="16" t="s">
        <v>545</v>
      </c>
      <c r="C186" s="17" t="s">
        <v>108</v>
      </c>
      <c r="D186" s="18" t="s">
        <v>546</v>
      </c>
      <c r="E186" s="22">
        <f t="shared" si="131"/>
        <v>250.369992751872</v>
      </c>
      <c r="F186" s="20" t="s">
        <v>547</v>
      </c>
      <c r="H186" s="21" t="s">
        <v>544</v>
      </c>
      <c r="I186" s="39" t="s">
        <v>545</v>
      </c>
      <c r="J186" s="40" t="s">
        <v>108</v>
      </c>
      <c r="K186" s="46">
        <v>17854.51</v>
      </c>
      <c r="L186" s="22">
        <f t="shared" si="126"/>
        <v>250.369992751872</v>
      </c>
      <c r="M186" s="42">
        <f t="shared" si="127"/>
        <v>4470233.53928823</v>
      </c>
      <c r="N186" s="43"/>
      <c r="O186" s="21" t="s">
        <v>544</v>
      </c>
      <c r="P186" s="39" t="s">
        <v>545</v>
      </c>
      <c r="Q186" s="40" t="s">
        <v>108</v>
      </c>
      <c r="R186" s="41">
        <f t="shared" ref="R186:R193" si="132">D186-K186</f>
        <v>2840.49</v>
      </c>
      <c r="S186" s="22">
        <f t="shared" ref="S186:S193" si="133">L186</f>
        <v>250.369992751872</v>
      </c>
      <c r="T186" s="42">
        <f t="shared" ref="T186:T193" si="134">R186*S186</f>
        <v>711173.460711765</v>
      </c>
    </row>
    <row r="187" ht="13.9" customHeight="1" spans="1:20">
      <c r="A187" s="15" t="s">
        <v>548</v>
      </c>
      <c r="B187" s="16" t="s">
        <v>549</v>
      </c>
      <c r="C187" s="17" t="s">
        <v>108</v>
      </c>
      <c r="D187" s="18" t="s">
        <v>550</v>
      </c>
      <c r="E187" s="22">
        <f t="shared" si="131"/>
        <v>250.370012091898</v>
      </c>
      <c r="F187" s="20" t="s">
        <v>551</v>
      </c>
      <c r="H187" s="21" t="s">
        <v>548</v>
      </c>
      <c r="I187" s="39" t="s">
        <v>549</v>
      </c>
      <c r="J187" s="40" t="s">
        <v>108</v>
      </c>
      <c r="K187" s="46">
        <v>15594.857</v>
      </c>
      <c r="L187" s="22">
        <f t="shared" si="126"/>
        <v>250.370012091898</v>
      </c>
      <c r="M187" s="42">
        <f t="shared" si="127"/>
        <v>3904484.53566142</v>
      </c>
      <c r="N187" s="43"/>
      <c r="O187" s="21" t="s">
        <v>548</v>
      </c>
      <c r="P187" s="39" t="s">
        <v>549</v>
      </c>
      <c r="Q187" s="40" t="s">
        <v>108</v>
      </c>
      <c r="R187" s="41">
        <f t="shared" si="132"/>
        <v>2599.143</v>
      </c>
      <c r="S187" s="22">
        <f t="shared" si="133"/>
        <v>250.370012091898</v>
      </c>
      <c r="T187" s="42">
        <f t="shared" si="134"/>
        <v>650747.464338572</v>
      </c>
    </row>
    <row r="188" ht="13.2" customHeight="1" spans="1:20">
      <c r="A188" s="15" t="s">
        <v>552</v>
      </c>
      <c r="B188" s="16" t="s">
        <v>553</v>
      </c>
      <c r="C188" s="17"/>
      <c r="D188" s="18"/>
      <c r="E188" s="18"/>
      <c r="F188" s="20"/>
      <c r="H188" s="21" t="s">
        <v>552</v>
      </c>
      <c r="I188" s="39" t="s">
        <v>553</v>
      </c>
      <c r="J188" s="40"/>
      <c r="K188" s="46"/>
      <c r="L188" s="47"/>
      <c r="M188" s="44"/>
      <c r="N188" s="45"/>
      <c r="O188" s="21" t="s">
        <v>552</v>
      </c>
      <c r="P188" s="39" t="s">
        <v>553</v>
      </c>
      <c r="Q188" s="40"/>
      <c r="R188" s="47"/>
      <c r="S188" s="47"/>
      <c r="T188" s="44"/>
    </row>
    <row r="189" ht="13.9" customHeight="1" spans="1:20">
      <c r="A189" s="15" t="s">
        <v>554</v>
      </c>
      <c r="B189" s="16" t="s">
        <v>454</v>
      </c>
      <c r="C189" s="17" t="s">
        <v>108</v>
      </c>
      <c r="D189" s="18" t="s">
        <v>555</v>
      </c>
      <c r="E189" s="22">
        <f t="shared" ref="E189:E193" si="135">F189/D189</f>
        <v>87.0201524290457</v>
      </c>
      <c r="F189" s="20" t="s">
        <v>556</v>
      </c>
      <c r="H189" s="21" t="s">
        <v>554</v>
      </c>
      <c r="I189" s="39" t="s">
        <v>454</v>
      </c>
      <c r="J189" s="40" t="s">
        <v>108</v>
      </c>
      <c r="K189" s="46">
        <v>2168.31</v>
      </c>
      <c r="L189" s="22">
        <f t="shared" ref="L189:L193" si="136">E189</f>
        <v>87.0201524290457</v>
      </c>
      <c r="M189" s="42">
        <f t="shared" ref="M189:M193" si="137">K189*L189</f>
        <v>188686.666713424</v>
      </c>
      <c r="N189" s="43"/>
      <c r="O189" s="21" t="s">
        <v>554</v>
      </c>
      <c r="P189" s="39" t="s">
        <v>454</v>
      </c>
      <c r="Q189" s="40" t="s">
        <v>108</v>
      </c>
      <c r="R189" s="41">
        <f t="shared" si="132"/>
        <v>612</v>
      </c>
      <c r="S189" s="22">
        <f t="shared" si="133"/>
        <v>87.0201524290457</v>
      </c>
      <c r="T189" s="42">
        <f t="shared" si="134"/>
        <v>53256.333286576</v>
      </c>
    </row>
    <row r="190" ht="13.2" customHeight="1" spans="1:20">
      <c r="A190" s="15" t="s">
        <v>557</v>
      </c>
      <c r="B190" s="16" t="s">
        <v>496</v>
      </c>
      <c r="C190" s="17" t="s">
        <v>108</v>
      </c>
      <c r="D190" s="18" t="s">
        <v>558</v>
      </c>
      <c r="E190" s="22">
        <f t="shared" si="135"/>
        <v>328.450473415878</v>
      </c>
      <c r="F190" s="20" t="s">
        <v>559</v>
      </c>
      <c r="H190" s="21" t="s">
        <v>557</v>
      </c>
      <c r="I190" s="39" t="s">
        <v>496</v>
      </c>
      <c r="J190" s="40" t="s">
        <v>108</v>
      </c>
      <c r="K190" s="46">
        <v>449.2</v>
      </c>
      <c r="L190" s="22">
        <f t="shared" si="136"/>
        <v>328.450473415878</v>
      </c>
      <c r="M190" s="42">
        <f t="shared" si="137"/>
        <v>147539.952658412</v>
      </c>
      <c r="N190" s="43"/>
      <c r="O190" s="21" t="s">
        <v>557</v>
      </c>
      <c r="P190" s="39" t="s">
        <v>496</v>
      </c>
      <c r="Q190" s="40" t="s">
        <v>108</v>
      </c>
      <c r="R190" s="41">
        <f t="shared" si="132"/>
        <v>100</v>
      </c>
      <c r="S190" s="22">
        <f t="shared" si="133"/>
        <v>328.450473415878</v>
      </c>
      <c r="T190" s="42">
        <f t="shared" si="134"/>
        <v>32845.0473415878</v>
      </c>
    </row>
    <row r="191" ht="13.2" customHeight="1" spans="1:20">
      <c r="A191" s="15" t="s">
        <v>560</v>
      </c>
      <c r="B191" s="16" t="s">
        <v>504</v>
      </c>
      <c r="C191" s="17" t="s">
        <v>108</v>
      </c>
      <c r="D191" s="18" t="s">
        <v>561</v>
      </c>
      <c r="E191" s="22">
        <f t="shared" si="135"/>
        <v>696.650074962519</v>
      </c>
      <c r="F191" s="20" t="s">
        <v>562</v>
      </c>
      <c r="H191" s="21" t="s">
        <v>560</v>
      </c>
      <c r="I191" s="39" t="s">
        <v>504</v>
      </c>
      <c r="J191" s="40" t="s">
        <v>108</v>
      </c>
      <c r="K191" s="46">
        <v>3006</v>
      </c>
      <c r="L191" s="22">
        <f t="shared" si="136"/>
        <v>696.650074962519</v>
      </c>
      <c r="M191" s="42">
        <f t="shared" si="137"/>
        <v>2094130.12533733</v>
      </c>
      <c r="N191" s="43"/>
      <c r="O191" s="21" t="s">
        <v>560</v>
      </c>
      <c r="P191" s="39" t="s">
        <v>504</v>
      </c>
      <c r="Q191" s="40" t="s">
        <v>108</v>
      </c>
      <c r="R191" s="41">
        <f t="shared" si="132"/>
        <v>329</v>
      </c>
      <c r="S191" s="22">
        <f t="shared" si="133"/>
        <v>696.650074962519</v>
      </c>
      <c r="T191" s="42">
        <f t="shared" si="134"/>
        <v>229197.874662669</v>
      </c>
    </row>
    <row r="192" ht="13.9" customHeight="1" spans="1:20">
      <c r="A192" s="15" t="s">
        <v>563</v>
      </c>
      <c r="B192" s="16" t="s">
        <v>564</v>
      </c>
      <c r="C192" s="17" t="s">
        <v>108</v>
      </c>
      <c r="D192" s="18" t="s">
        <v>565</v>
      </c>
      <c r="E192" s="22">
        <f t="shared" si="135"/>
        <v>1156.98009367681</v>
      </c>
      <c r="F192" s="20" t="s">
        <v>566</v>
      </c>
      <c r="H192" s="21" t="s">
        <v>563</v>
      </c>
      <c r="I192" s="39" t="s">
        <v>564</v>
      </c>
      <c r="J192" s="40" t="s">
        <v>108</v>
      </c>
      <c r="K192" s="46">
        <v>1384</v>
      </c>
      <c r="L192" s="22">
        <f t="shared" si="136"/>
        <v>1156.98009367681</v>
      </c>
      <c r="M192" s="42">
        <f t="shared" si="137"/>
        <v>1601260.4496487</v>
      </c>
      <c r="N192" s="43"/>
      <c r="O192" s="21" t="s">
        <v>563</v>
      </c>
      <c r="P192" s="39" t="s">
        <v>564</v>
      </c>
      <c r="Q192" s="40" t="s">
        <v>108</v>
      </c>
      <c r="R192" s="41">
        <f t="shared" si="132"/>
        <v>324</v>
      </c>
      <c r="S192" s="22">
        <f t="shared" si="133"/>
        <v>1156.98009367681</v>
      </c>
      <c r="T192" s="42">
        <f t="shared" si="134"/>
        <v>374861.550351286</v>
      </c>
    </row>
    <row r="193" ht="13.2" customHeight="1" spans="1:20">
      <c r="A193" s="15" t="s">
        <v>567</v>
      </c>
      <c r="B193" s="16" t="s">
        <v>568</v>
      </c>
      <c r="C193" s="17" t="s">
        <v>108</v>
      </c>
      <c r="D193" s="18" t="s">
        <v>569</v>
      </c>
      <c r="E193" s="22">
        <f t="shared" si="135"/>
        <v>1815.26049515608</v>
      </c>
      <c r="F193" s="20" t="s">
        <v>570</v>
      </c>
      <c r="H193" s="21" t="s">
        <v>567</v>
      </c>
      <c r="I193" s="39" t="s">
        <v>568</v>
      </c>
      <c r="J193" s="40" t="s">
        <v>108</v>
      </c>
      <c r="K193" s="46">
        <v>660</v>
      </c>
      <c r="L193" s="22">
        <f t="shared" si="136"/>
        <v>1815.26049515608</v>
      </c>
      <c r="M193" s="42">
        <f t="shared" si="137"/>
        <v>1198071.92680301</v>
      </c>
      <c r="N193" s="43"/>
      <c r="O193" s="21" t="s">
        <v>567</v>
      </c>
      <c r="P193" s="39" t="s">
        <v>568</v>
      </c>
      <c r="Q193" s="40" t="s">
        <v>108</v>
      </c>
      <c r="R193" s="41">
        <f t="shared" si="132"/>
        <v>269</v>
      </c>
      <c r="S193" s="22">
        <f t="shared" si="133"/>
        <v>1815.26049515608</v>
      </c>
      <c r="T193" s="42">
        <f t="shared" si="134"/>
        <v>488305.073196986</v>
      </c>
    </row>
    <row r="194" ht="13.2" customHeight="1" spans="1:20">
      <c r="A194" s="15" t="s">
        <v>571</v>
      </c>
      <c r="B194" s="16" t="s">
        <v>572</v>
      </c>
      <c r="C194" s="17"/>
      <c r="D194" s="18"/>
      <c r="E194" s="18"/>
      <c r="F194" s="20"/>
      <c r="H194" s="21" t="s">
        <v>571</v>
      </c>
      <c r="I194" s="39" t="s">
        <v>572</v>
      </c>
      <c r="J194" s="40"/>
      <c r="K194" s="46"/>
      <c r="L194" s="47"/>
      <c r="M194" s="44"/>
      <c r="N194" s="45"/>
      <c r="O194" s="21" t="s">
        <v>571</v>
      </c>
      <c r="P194" s="39" t="s">
        <v>572</v>
      </c>
      <c r="Q194" s="40"/>
      <c r="R194" s="47"/>
      <c r="S194" s="47"/>
      <c r="T194" s="44"/>
    </row>
    <row r="195" ht="13.9" customHeight="1" spans="1:20">
      <c r="A195" s="15" t="s">
        <v>573</v>
      </c>
      <c r="B195" s="16" t="s">
        <v>574</v>
      </c>
      <c r="C195" s="17" t="s">
        <v>108</v>
      </c>
      <c r="D195" s="18" t="s">
        <v>575</v>
      </c>
      <c r="E195" s="22">
        <f t="shared" ref="E195:E197" si="138">F195/D195</f>
        <v>15453.4493464052</v>
      </c>
      <c r="F195" s="20" t="s">
        <v>576</v>
      </c>
      <c r="H195" s="21" t="s">
        <v>573</v>
      </c>
      <c r="I195" s="39" t="s">
        <v>574</v>
      </c>
      <c r="J195" s="40" t="s">
        <v>108</v>
      </c>
      <c r="K195" s="46">
        <v>0</v>
      </c>
      <c r="L195" s="22">
        <f t="shared" ref="L195:L197" si="139">E195</f>
        <v>15453.4493464052</v>
      </c>
      <c r="M195" s="42">
        <f t="shared" ref="M195:M197" si="140">K195*L195</f>
        <v>0</v>
      </c>
      <c r="N195" s="43"/>
      <c r="O195" s="21" t="s">
        <v>573</v>
      </c>
      <c r="P195" s="39" t="s">
        <v>574</v>
      </c>
      <c r="Q195" s="40" t="s">
        <v>108</v>
      </c>
      <c r="R195" s="41">
        <f t="shared" ref="R195:R197" si="141">D195-K195</f>
        <v>612</v>
      </c>
      <c r="S195" s="22">
        <f t="shared" ref="S195:S197" si="142">L195</f>
        <v>15453.4493464052</v>
      </c>
      <c r="T195" s="42">
        <f t="shared" ref="T195:T197" si="143">R195*S195</f>
        <v>9457510.99999998</v>
      </c>
    </row>
    <row r="196" ht="13.2" customHeight="1" spans="1:20">
      <c r="A196" s="15" t="s">
        <v>577</v>
      </c>
      <c r="B196" s="16" t="s">
        <v>321</v>
      </c>
      <c r="C196" s="17" t="s">
        <v>108</v>
      </c>
      <c r="D196" s="18" t="s">
        <v>578</v>
      </c>
      <c r="E196" s="22">
        <f t="shared" si="138"/>
        <v>564.080065359477</v>
      </c>
      <c r="F196" s="20" t="s">
        <v>579</v>
      </c>
      <c r="H196" s="21" t="s">
        <v>577</v>
      </c>
      <c r="I196" s="39" t="s">
        <v>321</v>
      </c>
      <c r="J196" s="40" t="s">
        <v>108</v>
      </c>
      <c r="K196" s="46">
        <v>0</v>
      </c>
      <c r="L196" s="22">
        <f t="shared" si="139"/>
        <v>564.080065359477</v>
      </c>
      <c r="M196" s="42">
        <f t="shared" si="140"/>
        <v>0</v>
      </c>
      <c r="N196" s="43"/>
      <c r="O196" s="21" t="s">
        <v>577</v>
      </c>
      <c r="P196" s="39" t="s">
        <v>321</v>
      </c>
      <c r="Q196" s="40" t="s">
        <v>108</v>
      </c>
      <c r="R196" s="41">
        <f t="shared" si="141"/>
        <v>1224</v>
      </c>
      <c r="S196" s="22">
        <f t="shared" si="142"/>
        <v>564.080065359477</v>
      </c>
      <c r="T196" s="42">
        <f t="shared" si="143"/>
        <v>690434</v>
      </c>
    </row>
    <row r="197" ht="13.9" customHeight="1" spans="1:20">
      <c r="A197" s="15" t="s">
        <v>580</v>
      </c>
      <c r="B197" s="16" t="s">
        <v>581</v>
      </c>
      <c r="C197" s="17" t="s">
        <v>108</v>
      </c>
      <c r="D197" s="18" t="s">
        <v>575</v>
      </c>
      <c r="E197" s="22">
        <f t="shared" si="138"/>
        <v>555.349673202614</v>
      </c>
      <c r="F197" s="20" t="s">
        <v>582</v>
      </c>
      <c r="H197" s="21" t="s">
        <v>580</v>
      </c>
      <c r="I197" s="39" t="s">
        <v>581</v>
      </c>
      <c r="J197" s="40" t="s">
        <v>108</v>
      </c>
      <c r="K197" s="46">
        <v>0</v>
      </c>
      <c r="L197" s="22">
        <f t="shared" si="139"/>
        <v>555.349673202614</v>
      </c>
      <c r="M197" s="42">
        <f t="shared" si="140"/>
        <v>0</v>
      </c>
      <c r="N197" s="43"/>
      <c r="O197" s="21" t="s">
        <v>580</v>
      </c>
      <c r="P197" s="39" t="s">
        <v>581</v>
      </c>
      <c r="Q197" s="40" t="s">
        <v>108</v>
      </c>
      <c r="R197" s="41">
        <f t="shared" si="141"/>
        <v>612</v>
      </c>
      <c r="S197" s="22">
        <f t="shared" si="142"/>
        <v>555.349673202614</v>
      </c>
      <c r="T197" s="42">
        <f t="shared" si="143"/>
        <v>339874</v>
      </c>
    </row>
    <row r="198" ht="13.2" customHeight="1" spans="1:20">
      <c r="A198" s="15" t="s">
        <v>583</v>
      </c>
      <c r="B198" s="16" t="s">
        <v>584</v>
      </c>
      <c r="C198" s="17"/>
      <c r="D198" s="18"/>
      <c r="E198" s="18"/>
      <c r="F198" s="20"/>
      <c r="H198" s="21" t="s">
        <v>583</v>
      </c>
      <c r="I198" s="39" t="s">
        <v>584</v>
      </c>
      <c r="J198" s="40"/>
      <c r="K198" s="46"/>
      <c r="L198" s="47"/>
      <c r="M198" s="44"/>
      <c r="N198" s="45"/>
      <c r="O198" s="21" t="s">
        <v>583</v>
      </c>
      <c r="P198" s="39" t="s">
        <v>584</v>
      </c>
      <c r="Q198" s="40"/>
      <c r="R198" s="47"/>
      <c r="S198" s="47"/>
      <c r="T198" s="44"/>
    </row>
    <row r="199" ht="13.2" customHeight="1" spans="1:20">
      <c r="A199" s="15" t="s">
        <v>585</v>
      </c>
      <c r="B199" s="16" t="s">
        <v>523</v>
      </c>
      <c r="C199" s="17" t="s">
        <v>511</v>
      </c>
      <c r="D199" s="18" t="s">
        <v>96</v>
      </c>
      <c r="E199" s="22">
        <f t="shared" ref="E199:E209" si="144">F199/D199</f>
        <v>5209</v>
      </c>
      <c r="F199" s="20" t="s">
        <v>586</v>
      </c>
      <c r="H199" s="21" t="s">
        <v>585</v>
      </c>
      <c r="I199" s="39" t="s">
        <v>523</v>
      </c>
      <c r="J199" s="40" t="s">
        <v>511</v>
      </c>
      <c r="K199" s="46">
        <v>1</v>
      </c>
      <c r="L199" s="22">
        <f t="shared" ref="L199:L205" si="145">E199</f>
        <v>5209</v>
      </c>
      <c r="M199" s="42">
        <f t="shared" ref="M199:M205" si="146">K199*L199</f>
        <v>5209</v>
      </c>
      <c r="N199" s="43"/>
      <c r="O199" s="21" t="s">
        <v>585</v>
      </c>
      <c r="P199" s="39" t="s">
        <v>523</v>
      </c>
      <c r="Q199" s="40" t="s">
        <v>511</v>
      </c>
      <c r="R199" s="41">
        <f t="shared" ref="R199:R209" si="147">D199-K199</f>
        <v>0</v>
      </c>
      <c r="S199" s="22">
        <f t="shared" ref="S199:S209" si="148">L199</f>
        <v>5209</v>
      </c>
      <c r="T199" s="42">
        <f t="shared" ref="T199:T209" si="149">R199*S199</f>
        <v>0</v>
      </c>
    </row>
    <row r="200" ht="13.9" customHeight="1" spans="1:20">
      <c r="A200" s="15" t="s">
        <v>587</v>
      </c>
      <c r="B200" s="16" t="s">
        <v>588</v>
      </c>
      <c r="C200" s="17" t="s">
        <v>511</v>
      </c>
      <c r="D200" s="18" t="s">
        <v>589</v>
      </c>
      <c r="E200" s="22">
        <f t="shared" si="144"/>
        <v>6079</v>
      </c>
      <c r="F200" s="20" t="s">
        <v>590</v>
      </c>
      <c r="H200" s="21" t="s">
        <v>587</v>
      </c>
      <c r="I200" s="39" t="s">
        <v>588</v>
      </c>
      <c r="J200" s="40" t="s">
        <v>511</v>
      </c>
      <c r="K200" s="46">
        <v>5</v>
      </c>
      <c r="L200" s="22">
        <f t="shared" si="145"/>
        <v>6079</v>
      </c>
      <c r="M200" s="42">
        <f t="shared" si="146"/>
        <v>30395</v>
      </c>
      <c r="N200" s="43"/>
      <c r="O200" s="21" t="s">
        <v>587</v>
      </c>
      <c r="P200" s="39" t="s">
        <v>588</v>
      </c>
      <c r="Q200" s="40" t="s">
        <v>511</v>
      </c>
      <c r="R200" s="41">
        <f t="shared" si="147"/>
        <v>0</v>
      </c>
      <c r="S200" s="22">
        <f t="shared" si="148"/>
        <v>6079</v>
      </c>
      <c r="T200" s="42">
        <f t="shared" si="149"/>
        <v>0</v>
      </c>
    </row>
    <row r="201" ht="13.2" customHeight="1" spans="1:20">
      <c r="A201" s="15" t="s">
        <v>591</v>
      </c>
      <c r="B201" s="16" t="s">
        <v>592</v>
      </c>
      <c r="C201" s="17" t="s">
        <v>511</v>
      </c>
      <c r="D201" s="18" t="s">
        <v>593</v>
      </c>
      <c r="E201" s="22">
        <f t="shared" si="144"/>
        <v>501.157894736842</v>
      </c>
      <c r="F201" s="20" t="s">
        <v>594</v>
      </c>
      <c r="H201" s="21" t="s">
        <v>591</v>
      </c>
      <c r="I201" s="39" t="s">
        <v>592</v>
      </c>
      <c r="J201" s="40" t="s">
        <v>511</v>
      </c>
      <c r="K201" s="46">
        <v>19</v>
      </c>
      <c r="L201" s="22">
        <f t="shared" si="145"/>
        <v>501.157894736842</v>
      </c>
      <c r="M201" s="42">
        <f t="shared" si="146"/>
        <v>9522</v>
      </c>
      <c r="N201" s="43"/>
      <c r="O201" s="21" t="s">
        <v>591</v>
      </c>
      <c r="P201" s="39" t="s">
        <v>592</v>
      </c>
      <c r="Q201" s="40" t="s">
        <v>511</v>
      </c>
      <c r="R201" s="41">
        <f t="shared" si="147"/>
        <v>0</v>
      </c>
      <c r="S201" s="22">
        <f t="shared" si="148"/>
        <v>501.157894736842</v>
      </c>
      <c r="T201" s="42">
        <f t="shared" si="149"/>
        <v>0</v>
      </c>
    </row>
    <row r="202" ht="13.2" customHeight="1" spans="1:20">
      <c r="A202" s="15" t="s">
        <v>595</v>
      </c>
      <c r="B202" s="16" t="s">
        <v>596</v>
      </c>
      <c r="C202" s="17" t="s">
        <v>511</v>
      </c>
      <c r="D202" s="18" t="s">
        <v>597</v>
      </c>
      <c r="E202" s="22">
        <f t="shared" si="144"/>
        <v>2850.3963963964</v>
      </c>
      <c r="F202" s="20" t="s">
        <v>598</v>
      </c>
      <c r="H202" s="21" t="s">
        <v>595</v>
      </c>
      <c r="I202" s="39" t="s">
        <v>596</v>
      </c>
      <c r="J202" s="40" t="s">
        <v>511</v>
      </c>
      <c r="K202" s="46">
        <v>98</v>
      </c>
      <c r="L202" s="22">
        <f t="shared" si="145"/>
        <v>2850.3963963964</v>
      </c>
      <c r="M202" s="42">
        <f t="shared" si="146"/>
        <v>279338.846846847</v>
      </c>
      <c r="N202" s="43"/>
      <c r="O202" s="21" t="s">
        <v>595</v>
      </c>
      <c r="P202" s="39" t="s">
        <v>596</v>
      </c>
      <c r="Q202" s="40" t="s">
        <v>511</v>
      </c>
      <c r="R202" s="41">
        <f t="shared" si="147"/>
        <v>13</v>
      </c>
      <c r="S202" s="22">
        <f t="shared" si="148"/>
        <v>2850.3963963964</v>
      </c>
      <c r="T202" s="42">
        <f t="shared" si="149"/>
        <v>37055.1531531532</v>
      </c>
    </row>
    <row r="203" ht="13.9" customHeight="1" spans="1:20">
      <c r="A203" s="15" t="s">
        <v>599</v>
      </c>
      <c r="B203" s="16" t="s">
        <v>600</v>
      </c>
      <c r="C203" s="17" t="s">
        <v>511</v>
      </c>
      <c r="D203" s="18" t="s">
        <v>601</v>
      </c>
      <c r="E203" s="22">
        <f t="shared" si="144"/>
        <v>3498.04255319149</v>
      </c>
      <c r="F203" s="20" t="s">
        <v>602</v>
      </c>
      <c r="H203" s="21" t="s">
        <v>599</v>
      </c>
      <c r="I203" s="39" t="s">
        <v>600</v>
      </c>
      <c r="J203" s="40" t="s">
        <v>511</v>
      </c>
      <c r="K203" s="46">
        <v>38</v>
      </c>
      <c r="L203" s="22">
        <f t="shared" si="145"/>
        <v>3498.04255319149</v>
      </c>
      <c r="M203" s="42">
        <f t="shared" si="146"/>
        <v>132925.617021277</v>
      </c>
      <c r="N203" s="43"/>
      <c r="O203" s="21" t="s">
        <v>599</v>
      </c>
      <c r="P203" s="39" t="s">
        <v>600</v>
      </c>
      <c r="Q203" s="40" t="s">
        <v>511</v>
      </c>
      <c r="R203" s="41">
        <f t="shared" si="147"/>
        <v>9</v>
      </c>
      <c r="S203" s="22">
        <f t="shared" si="148"/>
        <v>3498.04255319149</v>
      </c>
      <c r="T203" s="42">
        <f t="shared" si="149"/>
        <v>31482.3829787234</v>
      </c>
    </row>
    <row r="204" ht="13.2" customHeight="1" spans="1:20">
      <c r="A204" s="15" t="s">
        <v>603</v>
      </c>
      <c r="B204" s="16" t="s">
        <v>604</v>
      </c>
      <c r="C204" s="17" t="s">
        <v>511</v>
      </c>
      <c r="D204" s="18" t="s">
        <v>605</v>
      </c>
      <c r="E204" s="22">
        <f t="shared" si="144"/>
        <v>5096.5</v>
      </c>
      <c r="F204" s="20" t="s">
        <v>606</v>
      </c>
      <c r="H204" s="21" t="s">
        <v>603</v>
      </c>
      <c r="I204" s="39" t="s">
        <v>604</v>
      </c>
      <c r="J204" s="40" t="s">
        <v>511</v>
      </c>
      <c r="K204" s="46">
        <v>30</v>
      </c>
      <c r="L204" s="22">
        <f t="shared" si="145"/>
        <v>5096.5</v>
      </c>
      <c r="M204" s="42">
        <f t="shared" si="146"/>
        <v>152895</v>
      </c>
      <c r="N204" s="43"/>
      <c r="O204" s="21" t="s">
        <v>603</v>
      </c>
      <c r="P204" s="39" t="s">
        <v>604</v>
      </c>
      <c r="Q204" s="40" t="s">
        <v>511</v>
      </c>
      <c r="R204" s="41">
        <f t="shared" si="147"/>
        <v>8</v>
      </c>
      <c r="S204" s="22">
        <f t="shared" si="148"/>
        <v>5096.5</v>
      </c>
      <c r="T204" s="42">
        <f t="shared" si="149"/>
        <v>40772</v>
      </c>
    </row>
    <row r="205" ht="13.9" customHeight="1" spans="1:20">
      <c r="A205" s="15" t="s">
        <v>607</v>
      </c>
      <c r="B205" s="16" t="s">
        <v>608</v>
      </c>
      <c r="C205" s="17" t="s">
        <v>511</v>
      </c>
      <c r="D205" s="18" t="s">
        <v>520</v>
      </c>
      <c r="E205" s="22">
        <f t="shared" si="144"/>
        <v>8208.85714285714</v>
      </c>
      <c r="F205" s="20" t="s">
        <v>609</v>
      </c>
      <c r="H205" s="21" t="s">
        <v>607</v>
      </c>
      <c r="I205" s="39" t="s">
        <v>608</v>
      </c>
      <c r="J205" s="40" t="s">
        <v>511</v>
      </c>
      <c r="K205" s="46">
        <v>6</v>
      </c>
      <c r="L205" s="22">
        <f t="shared" si="145"/>
        <v>8208.85714285714</v>
      </c>
      <c r="M205" s="42">
        <f t="shared" si="146"/>
        <v>49253.1428571428</v>
      </c>
      <c r="N205" s="43"/>
      <c r="O205" s="21" t="s">
        <v>607</v>
      </c>
      <c r="P205" s="39" t="s">
        <v>608</v>
      </c>
      <c r="Q205" s="40" t="s">
        <v>511</v>
      </c>
      <c r="R205" s="41">
        <f t="shared" si="147"/>
        <v>1</v>
      </c>
      <c r="S205" s="22">
        <f t="shared" si="148"/>
        <v>8208.85714285714</v>
      </c>
      <c r="T205" s="42">
        <f t="shared" si="149"/>
        <v>8208.85714285714</v>
      </c>
    </row>
    <row r="206" ht="13.2" customHeight="1" spans="1:20">
      <c r="A206" s="15" t="s">
        <v>610</v>
      </c>
      <c r="B206" s="16" t="s">
        <v>611</v>
      </c>
      <c r="C206" s="17" t="s">
        <v>511</v>
      </c>
      <c r="D206" s="18" t="s">
        <v>102</v>
      </c>
      <c r="E206" s="22">
        <f t="shared" si="144"/>
        <v>8651.5</v>
      </c>
      <c r="F206" s="20" t="s">
        <v>612</v>
      </c>
      <c r="H206" s="21" t="s">
        <v>610</v>
      </c>
      <c r="I206" s="39" t="s">
        <v>611</v>
      </c>
      <c r="J206" s="40" t="s">
        <v>511</v>
      </c>
      <c r="K206" s="46">
        <v>2</v>
      </c>
      <c r="L206" s="22">
        <f t="shared" ref="L206:L209" si="150">E206</f>
        <v>8651.5</v>
      </c>
      <c r="M206" s="42">
        <f t="shared" ref="M206:M209" si="151">K206*L206</f>
        <v>17303</v>
      </c>
      <c r="N206" s="43"/>
      <c r="O206" s="21" t="s">
        <v>610</v>
      </c>
      <c r="P206" s="39" t="s">
        <v>611</v>
      </c>
      <c r="Q206" s="40" t="s">
        <v>511</v>
      </c>
      <c r="R206" s="41">
        <f t="shared" si="147"/>
        <v>0</v>
      </c>
      <c r="S206" s="22">
        <f t="shared" si="148"/>
        <v>8651.5</v>
      </c>
      <c r="T206" s="42">
        <f t="shared" si="149"/>
        <v>0</v>
      </c>
    </row>
    <row r="207" ht="13.2" customHeight="1" spans="1:20">
      <c r="A207" s="15" t="s">
        <v>613</v>
      </c>
      <c r="B207" s="16" t="s">
        <v>614</v>
      </c>
      <c r="C207" s="17" t="s">
        <v>511</v>
      </c>
      <c r="D207" s="18" t="s">
        <v>96</v>
      </c>
      <c r="E207" s="22">
        <f t="shared" si="144"/>
        <v>7525</v>
      </c>
      <c r="F207" s="20" t="s">
        <v>615</v>
      </c>
      <c r="H207" s="21" t="s">
        <v>613</v>
      </c>
      <c r="I207" s="39" t="s">
        <v>614</v>
      </c>
      <c r="J207" s="40" t="s">
        <v>511</v>
      </c>
      <c r="K207" s="46">
        <v>1</v>
      </c>
      <c r="L207" s="22">
        <f t="shared" si="150"/>
        <v>7525</v>
      </c>
      <c r="M207" s="42">
        <f t="shared" si="151"/>
        <v>7525</v>
      </c>
      <c r="N207" s="43"/>
      <c r="O207" s="21" t="s">
        <v>613</v>
      </c>
      <c r="P207" s="39" t="s">
        <v>614</v>
      </c>
      <c r="Q207" s="40" t="s">
        <v>511</v>
      </c>
      <c r="R207" s="41">
        <f t="shared" si="147"/>
        <v>0</v>
      </c>
      <c r="S207" s="22">
        <f t="shared" si="148"/>
        <v>7525</v>
      </c>
      <c r="T207" s="42">
        <f t="shared" si="149"/>
        <v>0</v>
      </c>
    </row>
    <row r="208" ht="13.9" customHeight="1" spans="1:20">
      <c r="A208" s="15" t="s">
        <v>616</v>
      </c>
      <c r="B208" s="16" t="s">
        <v>617</v>
      </c>
      <c r="C208" s="17" t="s">
        <v>511</v>
      </c>
      <c r="D208" s="18" t="s">
        <v>96</v>
      </c>
      <c r="E208" s="22">
        <f t="shared" si="144"/>
        <v>10487</v>
      </c>
      <c r="F208" s="20" t="s">
        <v>618</v>
      </c>
      <c r="H208" s="21" t="s">
        <v>616</v>
      </c>
      <c r="I208" s="39" t="s">
        <v>617</v>
      </c>
      <c r="J208" s="40" t="s">
        <v>511</v>
      </c>
      <c r="K208" s="46">
        <v>1</v>
      </c>
      <c r="L208" s="22">
        <f t="shared" si="150"/>
        <v>10487</v>
      </c>
      <c r="M208" s="42">
        <f t="shared" si="151"/>
        <v>10487</v>
      </c>
      <c r="N208" s="43"/>
      <c r="O208" s="21" t="s">
        <v>616</v>
      </c>
      <c r="P208" s="39" t="s">
        <v>617</v>
      </c>
      <c r="Q208" s="40" t="s">
        <v>511</v>
      </c>
      <c r="R208" s="41">
        <f t="shared" si="147"/>
        <v>0</v>
      </c>
      <c r="S208" s="22">
        <f t="shared" si="148"/>
        <v>10487</v>
      </c>
      <c r="T208" s="42">
        <f t="shared" si="149"/>
        <v>0</v>
      </c>
    </row>
    <row r="209" ht="13.2" customHeight="1" spans="1:20">
      <c r="A209" s="52" t="s">
        <v>619</v>
      </c>
      <c r="B209" s="53" t="s">
        <v>620</v>
      </c>
      <c r="C209" s="54" t="s">
        <v>511</v>
      </c>
      <c r="D209" s="55" t="s">
        <v>96</v>
      </c>
      <c r="E209" s="63">
        <f t="shared" si="144"/>
        <v>4130</v>
      </c>
      <c r="F209" s="56" t="s">
        <v>621</v>
      </c>
      <c r="H209" s="57" t="s">
        <v>619</v>
      </c>
      <c r="I209" s="58" t="s">
        <v>620</v>
      </c>
      <c r="J209" s="59" t="s">
        <v>511</v>
      </c>
      <c r="K209" s="64">
        <v>1</v>
      </c>
      <c r="L209" s="63">
        <f t="shared" si="150"/>
        <v>4130</v>
      </c>
      <c r="M209" s="65">
        <f t="shared" si="151"/>
        <v>4130</v>
      </c>
      <c r="N209" s="43"/>
      <c r="O209" s="57" t="s">
        <v>619</v>
      </c>
      <c r="P209" s="58" t="s">
        <v>620</v>
      </c>
      <c r="Q209" s="59" t="s">
        <v>511</v>
      </c>
      <c r="R209" s="60">
        <f t="shared" si="147"/>
        <v>0</v>
      </c>
      <c r="S209" s="63">
        <f t="shared" si="148"/>
        <v>4130</v>
      </c>
      <c r="T209" s="65">
        <f t="shared" si="149"/>
        <v>0</v>
      </c>
    </row>
    <row r="210" ht="16.1" customHeight="1" spans="1:20">
      <c r="A210" s="4" t="s">
        <v>80</v>
      </c>
      <c r="B210" s="4"/>
      <c r="C210" s="5" t="s">
        <v>81</v>
      </c>
      <c r="D210" s="5"/>
      <c r="E210" s="5"/>
      <c r="F210" s="5"/>
      <c r="H210" s="6" t="s">
        <v>80</v>
      </c>
      <c r="I210" s="6"/>
      <c r="J210" s="29" t="s">
        <v>81</v>
      </c>
      <c r="K210" s="30"/>
      <c r="L210" s="29"/>
      <c r="M210" s="29"/>
      <c r="N210" s="29"/>
      <c r="O210" s="6" t="s">
        <v>80</v>
      </c>
      <c r="P210" s="6"/>
      <c r="Q210" s="29" t="s">
        <v>81</v>
      </c>
      <c r="R210" s="29"/>
      <c r="S210" s="29"/>
      <c r="T210" s="29"/>
    </row>
    <row r="211" ht="16.85" customHeight="1" spans="1:20">
      <c r="A211" s="4"/>
      <c r="B211" s="4"/>
      <c r="C211" s="4"/>
      <c r="D211" s="4"/>
      <c r="E211" s="4"/>
      <c r="F211" s="4"/>
      <c r="H211" s="6"/>
      <c r="I211" s="6"/>
      <c r="J211" s="6"/>
      <c r="K211" s="31"/>
      <c r="L211" s="6"/>
      <c r="M211" s="6"/>
      <c r="N211" s="6"/>
      <c r="O211" s="6"/>
      <c r="P211" s="6"/>
      <c r="Q211" s="6"/>
      <c r="R211" s="6"/>
      <c r="S211" s="6"/>
      <c r="T211" s="6"/>
    </row>
    <row r="212" ht="32.95" customHeight="1" spans="1:20">
      <c r="A212" s="2" t="s">
        <v>82</v>
      </c>
      <c r="B212" s="2"/>
      <c r="C212" s="2"/>
      <c r="D212" s="2"/>
      <c r="E212" s="2"/>
      <c r="F212" s="2"/>
      <c r="H212" s="3" t="s">
        <v>82</v>
      </c>
      <c r="I212" s="3"/>
      <c r="J212" s="3"/>
      <c r="K212" s="28"/>
      <c r="L212" s="3"/>
      <c r="M212" s="3"/>
      <c r="N212" s="3"/>
      <c r="O212" s="3" t="s">
        <v>82</v>
      </c>
      <c r="P212" s="3"/>
      <c r="Q212" s="3"/>
      <c r="R212" s="3"/>
      <c r="S212" s="3"/>
      <c r="T212" s="3"/>
    </row>
    <row r="213" ht="13.9" customHeight="1" spans="1:20">
      <c r="A213" s="4" t="s">
        <v>18</v>
      </c>
      <c r="B213" s="4"/>
      <c r="C213" s="5" t="s">
        <v>19</v>
      </c>
      <c r="D213" s="5"/>
      <c r="E213" s="5"/>
      <c r="F213" s="5"/>
      <c r="H213" s="6" t="s">
        <v>18</v>
      </c>
      <c r="I213" s="6"/>
      <c r="J213" s="29" t="s">
        <v>19</v>
      </c>
      <c r="K213" s="30"/>
      <c r="L213" s="29"/>
      <c r="M213" s="29"/>
      <c r="N213" s="29"/>
      <c r="O213" s="6" t="s">
        <v>18</v>
      </c>
      <c r="P213" s="6"/>
      <c r="Q213" s="29" t="s">
        <v>19</v>
      </c>
      <c r="R213" s="29"/>
      <c r="S213" s="29"/>
      <c r="T213" s="29"/>
    </row>
    <row r="214" ht="13.9" customHeight="1" spans="1:20">
      <c r="A214" s="4" t="s">
        <v>20</v>
      </c>
      <c r="B214" s="4"/>
      <c r="C214" s="4"/>
      <c r="D214" s="6" t="s">
        <v>622</v>
      </c>
      <c r="E214" s="6" t="s">
        <v>84</v>
      </c>
      <c r="F214" s="5" t="s">
        <v>85</v>
      </c>
      <c r="H214" s="6" t="s">
        <v>22</v>
      </c>
      <c r="I214" s="6"/>
      <c r="J214" s="6"/>
      <c r="K214" s="31" t="s">
        <v>622</v>
      </c>
      <c r="L214" s="6" t="s">
        <v>84</v>
      </c>
      <c r="M214" s="29" t="s">
        <v>85</v>
      </c>
      <c r="N214" s="29"/>
      <c r="O214" s="6" t="s">
        <v>23</v>
      </c>
      <c r="P214" s="6"/>
      <c r="Q214" s="6"/>
      <c r="R214" s="6" t="s">
        <v>622</v>
      </c>
      <c r="S214" s="6" t="s">
        <v>84</v>
      </c>
      <c r="T214" s="29" t="s">
        <v>85</v>
      </c>
    </row>
    <row r="215" ht="27.85" customHeight="1" spans="1:20">
      <c r="A215" s="7" t="s">
        <v>174</v>
      </c>
      <c r="B215" s="8"/>
      <c r="C215" s="8"/>
      <c r="D215" s="8"/>
      <c r="E215" s="8"/>
      <c r="F215" s="9"/>
      <c r="H215" s="10" t="s">
        <v>174</v>
      </c>
      <c r="I215" s="32"/>
      <c r="J215" s="32"/>
      <c r="K215" s="33"/>
      <c r="L215" s="32"/>
      <c r="M215" s="34"/>
      <c r="N215" s="35"/>
      <c r="O215" s="10" t="s">
        <v>174</v>
      </c>
      <c r="P215" s="32"/>
      <c r="Q215" s="32"/>
      <c r="R215" s="32"/>
      <c r="S215" s="32"/>
      <c r="T215" s="34"/>
    </row>
    <row r="216" ht="13.9" customHeight="1" spans="1:20">
      <c r="A216" s="11" t="s">
        <v>87</v>
      </c>
      <c r="B216" s="12" t="s">
        <v>88</v>
      </c>
      <c r="C216" s="12" t="s">
        <v>89</v>
      </c>
      <c r="D216" s="12" t="s">
        <v>90</v>
      </c>
      <c r="E216" s="12" t="s">
        <v>91</v>
      </c>
      <c r="F216" s="13" t="s">
        <v>92</v>
      </c>
      <c r="H216" s="14" t="s">
        <v>87</v>
      </c>
      <c r="I216" s="36" t="s">
        <v>88</v>
      </c>
      <c r="J216" s="36" t="s">
        <v>89</v>
      </c>
      <c r="K216" s="37" t="s">
        <v>90</v>
      </c>
      <c r="L216" s="36" t="s">
        <v>91</v>
      </c>
      <c r="M216" s="38" t="s">
        <v>92</v>
      </c>
      <c r="N216" s="35"/>
      <c r="O216" s="14" t="s">
        <v>87</v>
      </c>
      <c r="P216" s="36" t="s">
        <v>88</v>
      </c>
      <c r="Q216" s="36" t="s">
        <v>89</v>
      </c>
      <c r="R216" s="36" t="s">
        <v>90</v>
      </c>
      <c r="S216" s="36" t="s">
        <v>91</v>
      </c>
      <c r="T216" s="38" t="s">
        <v>92</v>
      </c>
    </row>
    <row r="217" ht="13.2" customHeight="1" spans="1:20">
      <c r="A217" s="15" t="s">
        <v>623</v>
      </c>
      <c r="B217" s="16" t="s">
        <v>624</v>
      </c>
      <c r="C217" s="17" t="s">
        <v>511</v>
      </c>
      <c r="D217" s="18" t="s">
        <v>538</v>
      </c>
      <c r="E217" s="22">
        <f t="shared" ref="E217:E220" si="152">F217/D217</f>
        <v>5566.44444444444</v>
      </c>
      <c r="F217" s="20" t="s">
        <v>625</v>
      </c>
      <c r="H217" s="21" t="s">
        <v>623</v>
      </c>
      <c r="I217" s="39" t="s">
        <v>624</v>
      </c>
      <c r="J217" s="40" t="s">
        <v>511</v>
      </c>
      <c r="K217" s="46">
        <v>9</v>
      </c>
      <c r="L217" s="22">
        <f t="shared" ref="L217:L220" si="153">E217</f>
        <v>5566.44444444444</v>
      </c>
      <c r="M217" s="42">
        <f t="shared" ref="M217:M220" si="154">K217*L217</f>
        <v>50098</v>
      </c>
      <c r="N217" s="43"/>
      <c r="O217" s="21" t="s">
        <v>623</v>
      </c>
      <c r="P217" s="39" t="s">
        <v>624</v>
      </c>
      <c r="Q217" s="40" t="s">
        <v>511</v>
      </c>
      <c r="R217" s="41">
        <f t="shared" ref="R217:R220" si="155">D217-K217</f>
        <v>0</v>
      </c>
      <c r="S217" s="22">
        <f t="shared" ref="S217:S220" si="156">L217</f>
        <v>5566.44444444444</v>
      </c>
      <c r="T217" s="42">
        <f t="shared" ref="T217:T220" si="157">R217*S217</f>
        <v>0</v>
      </c>
    </row>
    <row r="218" ht="13.9" customHeight="1" spans="1:20">
      <c r="A218" s="15" t="s">
        <v>626</v>
      </c>
      <c r="B218" s="16" t="s">
        <v>627</v>
      </c>
      <c r="C218" s="17" t="s">
        <v>511</v>
      </c>
      <c r="D218" s="18" t="s">
        <v>628</v>
      </c>
      <c r="E218" s="22">
        <f t="shared" si="152"/>
        <v>7136.33333333333</v>
      </c>
      <c r="F218" s="20" t="s">
        <v>629</v>
      </c>
      <c r="H218" s="21" t="s">
        <v>626</v>
      </c>
      <c r="I218" s="39" t="s">
        <v>627</v>
      </c>
      <c r="J218" s="40" t="s">
        <v>511</v>
      </c>
      <c r="K218" s="46">
        <v>3</v>
      </c>
      <c r="L218" s="22">
        <f t="shared" si="153"/>
        <v>7136.33333333333</v>
      </c>
      <c r="M218" s="42">
        <f t="shared" si="154"/>
        <v>21409</v>
      </c>
      <c r="N218" s="43"/>
      <c r="O218" s="21" t="s">
        <v>626</v>
      </c>
      <c r="P218" s="39" t="s">
        <v>627</v>
      </c>
      <c r="Q218" s="40" t="s">
        <v>511</v>
      </c>
      <c r="R218" s="41">
        <f t="shared" si="155"/>
        <v>0</v>
      </c>
      <c r="S218" s="22">
        <f t="shared" si="156"/>
        <v>7136.33333333333</v>
      </c>
      <c r="T218" s="42">
        <f t="shared" si="157"/>
        <v>0</v>
      </c>
    </row>
    <row r="219" ht="13.2" customHeight="1" spans="1:20">
      <c r="A219" s="15" t="s">
        <v>630</v>
      </c>
      <c r="B219" s="16" t="s">
        <v>631</v>
      </c>
      <c r="C219" s="17" t="s">
        <v>511</v>
      </c>
      <c r="D219" s="18" t="s">
        <v>96</v>
      </c>
      <c r="E219" s="22">
        <f t="shared" si="152"/>
        <v>8941</v>
      </c>
      <c r="F219" s="20" t="s">
        <v>632</v>
      </c>
      <c r="H219" s="21" t="s">
        <v>630</v>
      </c>
      <c r="I219" s="39" t="s">
        <v>631</v>
      </c>
      <c r="J219" s="40" t="s">
        <v>511</v>
      </c>
      <c r="K219" s="46">
        <v>1</v>
      </c>
      <c r="L219" s="22">
        <f t="shared" si="153"/>
        <v>8941</v>
      </c>
      <c r="M219" s="42">
        <f t="shared" si="154"/>
        <v>8941</v>
      </c>
      <c r="N219" s="43"/>
      <c r="O219" s="21" t="s">
        <v>630</v>
      </c>
      <c r="P219" s="39" t="s">
        <v>631</v>
      </c>
      <c r="Q219" s="40" t="s">
        <v>511</v>
      </c>
      <c r="R219" s="41">
        <f t="shared" si="155"/>
        <v>0</v>
      </c>
      <c r="S219" s="22">
        <f t="shared" si="156"/>
        <v>8941</v>
      </c>
      <c r="T219" s="42">
        <f t="shared" si="157"/>
        <v>0</v>
      </c>
    </row>
    <row r="220" ht="13.2" customHeight="1" spans="1:20">
      <c r="A220" s="15" t="s">
        <v>633</v>
      </c>
      <c r="B220" s="16" t="s">
        <v>634</v>
      </c>
      <c r="C220" s="17" t="s">
        <v>113</v>
      </c>
      <c r="D220" s="18" t="s">
        <v>635</v>
      </c>
      <c r="E220" s="22">
        <f t="shared" si="152"/>
        <v>1200.52911392405</v>
      </c>
      <c r="F220" s="20" t="s">
        <v>636</v>
      </c>
      <c r="H220" s="21" t="s">
        <v>633</v>
      </c>
      <c r="I220" s="39" t="s">
        <v>634</v>
      </c>
      <c r="J220" s="40" t="s">
        <v>113</v>
      </c>
      <c r="K220" s="46">
        <v>311</v>
      </c>
      <c r="L220" s="22">
        <f t="shared" si="153"/>
        <v>1200.52911392405</v>
      </c>
      <c r="M220" s="42">
        <f t="shared" si="154"/>
        <v>373364.55443038</v>
      </c>
      <c r="N220" s="43"/>
      <c r="O220" s="21" t="s">
        <v>633</v>
      </c>
      <c r="P220" s="39" t="s">
        <v>634</v>
      </c>
      <c r="Q220" s="40" t="s">
        <v>113</v>
      </c>
      <c r="R220" s="41">
        <f t="shared" si="155"/>
        <v>84</v>
      </c>
      <c r="S220" s="22">
        <f t="shared" si="156"/>
        <v>1200.52911392405</v>
      </c>
      <c r="T220" s="42">
        <f t="shared" si="157"/>
        <v>100844.44556962</v>
      </c>
    </row>
    <row r="221" ht="13.9" customHeight="1" spans="1:20">
      <c r="A221" s="15" t="s">
        <v>637</v>
      </c>
      <c r="B221" s="16" t="s">
        <v>638</v>
      </c>
      <c r="C221" s="17"/>
      <c r="D221" s="18"/>
      <c r="E221" s="18"/>
      <c r="F221" s="20"/>
      <c r="H221" s="21" t="s">
        <v>637</v>
      </c>
      <c r="I221" s="39" t="s">
        <v>638</v>
      </c>
      <c r="J221" s="40"/>
      <c r="K221" s="46"/>
      <c r="L221" s="47"/>
      <c r="M221" s="44"/>
      <c r="N221" s="45"/>
      <c r="O221" s="21" t="s">
        <v>637</v>
      </c>
      <c r="P221" s="39" t="s">
        <v>638</v>
      </c>
      <c r="Q221" s="40"/>
      <c r="R221" s="47"/>
      <c r="S221" s="47"/>
      <c r="T221" s="44"/>
    </row>
    <row r="222" ht="13.2" customHeight="1" spans="1:20">
      <c r="A222" s="15" t="s">
        <v>639</v>
      </c>
      <c r="B222" s="16" t="s">
        <v>415</v>
      </c>
      <c r="C222" s="17" t="s">
        <v>189</v>
      </c>
      <c r="D222" s="18" t="s">
        <v>640</v>
      </c>
      <c r="E222" s="22">
        <f t="shared" ref="E222:E226" si="158">F222/D222</f>
        <v>18.5700031762803</v>
      </c>
      <c r="F222" s="20" t="s">
        <v>641</v>
      </c>
      <c r="H222" s="21" t="s">
        <v>639</v>
      </c>
      <c r="I222" s="39" t="s">
        <v>415</v>
      </c>
      <c r="J222" s="40" t="s">
        <v>189</v>
      </c>
      <c r="K222" s="46">
        <v>57931</v>
      </c>
      <c r="L222" s="22">
        <f t="shared" ref="L222:L224" si="159">E222</f>
        <v>18.5700031762803</v>
      </c>
      <c r="M222" s="42">
        <f t="shared" ref="M222:M224" si="160">K222*L222</f>
        <v>1075778.85400509</v>
      </c>
      <c r="N222" s="43"/>
      <c r="O222" s="21" t="s">
        <v>639</v>
      </c>
      <c r="P222" s="39" t="s">
        <v>415</v>
      </c>
      <c r="Q222" s="40" t="s">
        <v>189</v>
      </c>
      <c r="R222" s="41">
        <f t="shared" ref="R222:R226" si="161">D222-K222</f>
        <v>16023.43</v>
      </c>
      <c r="S222" s="22">
        <f t="shared" ref="S222:S226" si="162">L222</f>
        <v>18.5700031762803</v>
      </c>
      <c r="T222" s="42">
        <f t="shared" ref="T222:T226" si="163">R222*S222</f>
        <v>297555.145994905</v>
      </c>
    </row>
    <row r="223" ht="13.9" customHeight="1" spans="1:20">
      <c r="A223" s="15" t="s">
        <v>642</v>
      </c>
      <c r="B223" s="16" t="s">
        <v>363</v>
      </c>
      <c r="C223" s="17" t="s">
        <v>189</v>
      </c>
      <c r="D223" s="18" t="s">
        <v>643</v>
      </c>
      <c r="E223" s="22">
        <f t="shared" si="158"/>
        <v>224.66994062161</v>
      </c>
      <c r="F223" s="20" t="s">
        <v>644</v>
      </c>
      <c r="H223" s="21" t="s">
        <v>642</v>
      </c>
      <c r="I223" s="39" t="s">
        <v>363</v>
      </c>
      <c r="J223" s="40" t="s">
        <v>189</v>
      </c>
      <c r="K223" s="46">
        <v>4729</v>
      </c>
      <c r="L223" s="22">
        <f t="shared" si="159"/>
        <v>224.66994062161</v>
      </c>
      <c r="M223" s="42">
        <f t="shared" si="160"/>
        <v>1062464.14919959</v>
      </c>
      <c r="N223" s="43"/>
      <c r="O223" s="21" t="s">
        <v>642</v>
      </c>
      <c r="P223" s="39" t="s">
        <v>363</v>
      </c>
      <c r="Q223" s="40" t="s">
        <v>189</v>
      </c>
      <c r="R223" s="41">
        <f t="shared" si="161"/>
        <v>1308.55</v>
      </c>
      <c r="S223" s="22">
        <f t="shared" si="162"/>
        <v>224.66994062161</v>
      </c>
      <c r="T223" s="42">
        <f t="shared" si="163"/>
        <v>293991.850800408</v>
      </c>
    </row>
    <row r="224" ht="13.2" customHeight="1" spans="1:20">
      <c r="A224" s="15" t="s">
        <v>645</v>
      </c>
      <c r="B224" s="16" t="s">
        <v>290</v>
      </c>
      <c r="C224" s="17" t="s">
        <v>189</v>
      </c>
      <c r="D224" s="18" t="s">
        <v>646</v>
      </c>
      <c r="E224" s="22">
        <f t="shared" si="158"/>
        <v>188.660021854809</v>
      </c>
      <c r="F224" s="20" t="s">
        <v>647</v>
      </c>
      <c r="H224" s="21" t="s">
        <v>645</v>
      </c>
      <c r="I224" s="39" t="s">
        <v>290</v>
      </c>
      <c r="J224" s="40" t="s">
        <v>189</v>
      </c>
      <c r="K224" s="46">
        <v>9455</v>
      </c>
      <c r="L224" s="22">
        <f t="shared" si="159"/>
        <v>188.660021854809</v>
      </c>
      <c r="M224" s="42">
        <f t="shared" si="160"/>
        <v>1783780.50663722</v>
      </c>
      <c r="N224" s="43"/>
      <c r="O224" s="21" t="s">
        <v>645</v>
      </c>
      <c r="P224" s="39" t="s">
        <v>290</v>
      </c>
      <c r="Q224" s="40" t="s">
        <v>189</v>
      </c>
      <c r="R224" s="41">
        <f t="shared" si="161"/>
        <v>2615.57</v>
      </c>
      <c r="S224" s="22">
        <f t="shared" si="162"/>
        <v>188.660021854809</v>
      </c>
      <c r="T224" s="42">
        <f t="shared" si="163"/>
        <v>493453.493362783</v>
      </c>
    </row>
    <row r="225" ht="13.2" customHeight="1" spans="1:20">
      <c r="A225" s="15" t="s">
        <v>648</v>
      </c>
      <c r="B225" s="16" t="s">
        <v>649</v>
      </c>
      <c r="C225" s="17" t="s">
        <v>189</v>
      </c>
      <c r="D225" s="18" t="s">
        <v>650</v>
      </c>
      <c r="E225" s="22">
        <f t="shared" si="158"/>
        <v>11.8300045269566</v>
      </c>
      <c r="F225" s="20" t="s">
        <v>651</v>
      </c>
      <c r="H225" s="21" t="s">
        <v>648</v>
      </c>
      <c r="I225" s="39" t="s">
        <v>649</v>
      </c>
      <c r="J225" s="40" t="s">
        <v>189</v>
      </c>
      <c r="K225" s="46">
        <v>29236</v>
      </c>
      <c r="L225" s="22">
        <f t="shared" ref="L225:L230" si="164">E225</f>
        <v>11.8300045269566</v>
      </c>
      <c r="M225" s="42">
        <f t="shared" ref="M225:M230" si="165">K225*L225</f>
        <v>345862.012350103</v>
      </c>
      <c r="N225" s="43"/>
      <c r="O225" s="21" t="s">
        <v>648</v>
      </c>
      <c r="P225" s="39" t="s">
        <v>649</v>
      </c>
      <c r="Q225" s="40" t="s">
        <v>189</v>
      </c>
      <c r="R225" s="41">
        <f t="shared" si="161"/>
        <v>4694.08</v>
      </c>
      <c r="S225" s="22">
        <f t="shared" si="162"/>
        <v>11.8300045269566</v>
      </c>
      <c r="T225" s="42">
        <f t="shared" si="163"/>
        <v>55530.9876498965</v>
      </c>
    </row>
    <row r="226" ht="13.9" customHeight="1" spans="1:20">
      <c r="A226" s="15" t="s">
        <v>652</v>
      </c>
      <c r="B226" s="16" t="s">
        <v>653</v>
      </c>
      <c r="C226" s="17" t="s">
        <v>189</v>
      </c>
      <c r="D226" s="18" t="s">
        <v>654</v>
      </c>
      <c r="E226" s="22">
        <f t="shared" si="158"/>
        <v>21.0399898513027</v>
      </c>
      <c r="F226" s="20" t="s">
        <v>655</v>
      </c>
      <c r="H226" s="21" t="s">
        <v>652</v>
      </c>
      <c r="I226" s="39" t="s">
        <v>653</v>
      </c>
      <c r="J226" s="40" t="s">
        <v>189</v>
      </c>
      <c r="K226" s="46">
        <v>28695</v>
      </c>
      <c r="L226" s="22">
        <f t="shared" si="164"/>
        <v>21.0399898513027</v>
      </c>
      <c r="M226" s="42">
        <f t="shared" si="165"/>
        <v>603742.508783131</v>
      </c>
      <c r="N226" s="43"/>
      <c r="O226" s="21" t="s">
        <v>652</v>
      </c>
      <c r="P226" s="39" t="s">
        <v>653</v>
      </c>
      <c r="Q226" s="40" t="s">
        <v>189</v>
      </c>
      <c r="R226" s="41">
        <f t="shared" si="161"/>
        <v>9457.68</v>
      </c>
      <c r="S226" s="22">
        <f t="shared" si="162"/>
        <v>21.0399898513027</v>
      </c>
      <c r="T226" s="42">
        <f t="shared" si="163"/>
        <v>198989.491216869</v>
      </c>
    </row>
    <row r="227" ht="13.2" customHeight="1" spans="1:20">
      <c r="A227" s="15" t="s">
        <v>656</v>
      </c>
      <c r="B227" s="16" t="s">
        <v>657</v>
      </c>
      <c r="C227" s="17"/>
      <c r="D227" s="18"/>
      <c r="E227" s="18"/>
      <c r="F227" s="20"/>
      <c r="H227" s="21" t="s">
        <v>656</v>
      </c>
      <c r="I227" s="39" t="s">
        <v>657</v>
      </c>
      <c r="J227" s="40"/>
      <c r="K227" s="46"/>
      <c r="L227" s="47"/>
      <c r="M227" s="44"/>
      <c r="N227" s="45"/>
      <c r="O227" s="21" t="s">
        <v>656</v>
      </c>
      <c r="P227" s="39" t="s">
        <v>657</v>
      </c>
      <c r="Q227" s="40"/>
      <c r="R227" s="47"/>
      <c r="S227" s="47"/>
      <c r="T227" s="44"/>
    </row>
    <row r="228" ht="13.2" customHeight="1" spans="1:20">
      <c r="A228" s="15" t="s">
        <v>658</v>
      </c>
      <c r="B228" s="16" t="s">
        <v>659</v>
      </c>
      <c r="C228" s="17" t="s">
        <v>108</v>
      </c>
      <c r="D228" s="18" t="s">
        <v>660</v>
      </c>
      <c r="E228" s="22">
        <f t="shared" ref="E228:E230" si="166">F228/D228</f>
        <v>1011.58181818182</v>
      </c>
      <c r="F228" s="20" t="s">
        <v>661</v>
      </c>
      <c r="H228" s="21" t="s">
        <v>658</v>
      </c>
      <c r="I228" s="39" t="s">
        <v>659</v>
      </c>
      <c r="J228" s="40" t="s">
        <v>108</v>
      </c>
      <c r="K228" s="46">
        <v>11</v>
      </c>
      <c r="L228" s="22">
        <f t="shared" si="164"/>
        <v>1011.58181818182</v>
      </c>
      <c r="M228" s="42">
        <f t="shared" si="165"/>
        <v>11127.4</v>
      </c>
      <c r="N228" s="43"/>
      <c r="O228" s="21" t="s">
        <v>658</v>
      </c>
      <c r="P228" s="39" t="s">
        <v>659</v>
      </c>
      <c r="Q228" s="40" t="s">
        <v>108</v>
      </c>
      <c r="R228" s="41">
        <f t="shared" ref="R228:R230" si="167">D228-K228</f>
        <v>44</v>
      </c>
      <c r="S228" s="22">
        <f t="shared" ref="S228:S230" si="168">L228</f>
        <v>1011.58181818182</v>
      </c>
      <c r="T228" s="42">
        <f t="shared" ref="T228:T230" si="169">R228*S228</f>
        <v>44509.6000000001</v>
      </c>
    </row>
    <row r="229" ht="13.9" customHeight="1" spans="1:20">
      <c r="A229" s="15" t="s">
        <v>662</v>
      </c>
      <c r="B229" s="16" t="s">
        <v>663</v>
      </c>
      <c r="C229" s="17" t="s">
        <v>108</v>
      </c>
      <c r="D229" s="18" t="s">
        <v>664</v>
      </c>
      <c r="E229" s="22">
        <f t="shared" si="166"/>
        <v>1553.82307692308</v>
      </c>
      <c r="F229" s="20" t="s">
        <v>665</v>
      </c>
      <c r="H229" s="21" t="s">
        <v>662</v>
      </c>
      <c r="I229" s="39" t="s">
        <v>663</v>
      </c>
      <c r="J229" s="40" t="s">
        <v>108</v>
      </c>
      <c r="K229" s="46">
        <v>77</v>
      </c>
      <c r="L229" s="22">
        <f t="shared" si="164"/>
        <v>1553.82307692308</v>
      </c>
      <c r="M229" s="42">
        <f t="shared" si="165"/>
        <v>119644.376923077</v>
      </c>
      <c r="N229" s="43"/>
      <c r="O229" s="21" t="s">
        <v>662</v>
      </c>
      <c r="P229" s="39" t="s">
        <v>663</v>
      </c>
      <c r="Q229" s="40" t="s">
        <v>108</v>
      </c>
      <c r="R229" s="41">
        <f t="shared" si="167"/>
        <v>53</v>
      </c>
      <c r="S229" s="22">
        <f t="shared" si="168"/>
        <v>1553.82307692308</v>
      </c>
      <c r="T229" s="42">
        <f t="shared" si="169"/>
        <v>82352.6230769232</v>
      </c>
    </row>
    <row r="230" ht="13.2" customHeight="1" spans="1:20">
      <c r="A230" s="15" t="s">
        <v>666</v>
      </c>
      <c r="B230" s="16" t="s">
        <v>667</v>
      </c>
      <c r="C230" s="17" t="s">
        <v>108</v>
      </c>
      <c r="D230" s="18" t="s">
        <v>126</v>
      </c>
      <c r="E230" s="22">
        <f t="shared" si="166"/>
        <v>2399.12</v>
      </c>
      <c r="F230" s="20" t="s">
        <v>668</v>
      </c>
      <c r="H230" s="21" t="s">
        <v>666</v>
      </c>
      <c r="I230" s="39" t="s">
        <v>667</v>
      </c>
      <c r="J230" s="40" t="s">
        <v>108</v>
      </c>
      <c r="K230" s="46">
        <v>150</v>
      </c>
      <c r="L230" s="22">
        <f t="shared" si="164"/>
        <v>2399.12</v>
      </c>
      <c r="M230" s="42">
        <f t="shared" si="165"/>
        <v>359868</v>
      </c>
      <c r="N230" s="43"/>
      <c r="O230" s="21" t="s">
        <v>666</v>
      </c>
      <c r="P230" s="39" t="s">
        <v>667</v>
      </c>
      <c r="Q230" s="40" t="s">
        <v>108</v>
      </c>
      <c r="R230" s="41">
        <f t="shared" si="167"/>
        <v>0</v>
      </c>
      <c r="S230" s="22">
        <f t="shared" si="168"/>
        <v>2399.12</v>
      </c>
      <c r="T230" s="42">
        <f t="shared" si="169"/>
        <v>0</v>
      </c>
    </row>
    <row r="231" ht="13.9" customHeight="1" spans="1:20">
      <c r="A231" s="15" t="s">
        <v>669</v>
      </c>
      <c r="B231" s="16" t="s">
        <v>670</v>
      </c>
      <c r="C231" s="17"/>
      <c r="D231" s="18"/>
      <c r="E231" s="18"/>
      <c r="F231" s="20"/>
      <c r="H231" s="21" t="s">
        <v>669</v>
      </c>
      <c r="I231" s="39" t="s">
        <v>670</v>
      </c>
      <c r="J231" s="40"/>
      <c r="K231" s="46"/>
      <c r="L231" s="47"/>
      <c r="M231" s="44"/>
      <c r="N231" s="45"/>
      <c r="O231" s="21" t="s">
        <v>669</v>
      </c>
      <c r="P231" s="39" t="s">
        <v>670</v>
      </c>
      <c r="Q231" s="40"/>
      <c r="R231" s="47"/>
      <c r="S231" s="47"/>
      <c r="T231" s="44"/>
    </row>
    <row r="232" ht="13.2" customHeight="1" spans="1:20">
      <c r="A232" s="15" t="s">
        <v>671</v>
      </c>
      <c r="B232" s="16" t="s">
        <v>670</v>
      </c>
      <c r="C232" s="17" t="s">
        <v>108</v>
      </c>
      <c r="D232" s="18" t="s">
        <v>672</v>
      </c>
      <c r="E232" s="22">
        <f t="shared" ref="E232:E235" si="170">F232/D232</f>
        <v>486.170476190476</v>
      </c>
      <c r="F232" s="20" t="s">
        <v>673</v>
      </c>
      <c r="H232" s="21" t="s">
        <v>671</v>
      </c>
      <c r="I232" s="39" t="s">
        <v>670</v>
      </c>
      <c r="J232" s="40" t="s">
        <v>108</v>
      </c>
      <c r="K232" s="46">
        <v>1050</v>
      </c>
      <c r="L232" s="22">
        <f t="shared" ref="L232:L235" si="171">E232</f>
        <v>486.170476190476</v>
      </c>
      <c r="M232" s="42">
        <f t="shared" ref="M232:M235" si="172">K232*L232</f>
        <v>510479</v>
      </c>
      <c r="N232" s="43"/>
      <c r="O232" s="21" t="s">
        <v>671</v>
      </c>
      <c r="P232" s="39" t="s">
        <v>670</v>
      </c>
      <c r="Q232" s="40" t="s">
        <v>108</v>
      </c>
      <c r="R232" s="41">
        <f t="shared" ref="R232:R235" si="173">D232-K232</f>
        <v>0</v>
      </c>
      <c r="S232" s="22">
        <f t="shared" ref="S232:S235" si="174">L232</f>
        <v>486.170476190476</v>
      </c>
      <c r="T232" s="42">
        <f t="shared" ref="T232:T235" si="175">R232*S232</f>
        <v>0</v>
      </c>
    </row>
    <row r="233" ht="13.2" customHeight="1" spans="1:20">
      <c r="A233" s="15" t="s">
        <v>674</v>
      </c>
      <c r="B233" s="16" t="s">
        <v>675</v>
      </c>
      <c r="C233" s="17" t="s">
        <v>377</v>
      </c>
      <c r="D233" s="18" t="s">
        <v>676</v>
      </c>
      <c r="E233" s="22">
        <f t="shared" si="170"/>
        <v>6235.29994714588</v>
      </c>
      <c r="F233" s="20" t="s">
        <v>677</v>
      </c>
      <c r="H233" s="21" t="s">
        <v>674</v>
      </c>
      <c r="I233" s="39" t="s">
        <v>675</v>
      </c>
      <c r="J233" s="40" t="s">
        <v>377</v>
      </c>
      <c r="K233" s="46">
        <v>30.272</v>
      </c>
      <c r="L233" s="22">
        <f t="shared" si="171"/>
        <v>6235.29994714588</v>
      </c>
      <c r="M233" s="42">
        <f t="shared" si="172"/>
        <v>188755</v>
      </c>
      <c r="N233" s="43"/>
      <c r="O233" s="21" t="s">
        <v>674</v>
      </c>
      <c r="P233" s="39" t="s">
        <v>675</v>
      </c>
      <c r="Q233" s="40" t="s">
        <v>377</v>
      </c>
      <c r="R233" s="41">
        <f t="shared" si="173"/>
        <v>0</v>
      </c>
      <c r="S233" s="22">
        <f t="shared" si="174"/>
        <v>6235.29994714588</v>
      </c>
      <c r="T233" s="42">
        <f t="shared" si="175"/>
        <v>0</v>
      </c>
    </row>
    <row r="234" ht="13.9" customHeight="1" spans="1:20">
      <c r="A234" s="15" t="s">
        <v>678</v>
      </c>
      <c r="B234" s="16" t="s">
        <v>679</v>
      </c>
      <c r="C234" s="17" t="s">
        <v>189</v>
      </c>
      <c r="D234" s="18" t="s">
        <v>680</v>
      </c>
      <c r="E234" s="22">
        <f t="shared" si="170"/>
        <v>1083.28571428571</v>
      </c>
      <c r="F234" s="20" t="s">
        <v>681</v>
      </c>
      <c r="H234" s="21" t="s">
        <v>678</v>
      </c>
      <c r="I234" s="39" t="s">
        <v>679</v>
      </c>
      <c r="J234" s="40" t="s">
        <v>189</v>
      </c>
      <c r="K234" s="46">
        <v>14</v>
      </c>
      <c r="L234" s="22">
        <f t="shared" si="171"/>
        <v>1083.28571428571</v>
      </c>
      <c r="M234" s="42">
        <f t="shared" si="172"/>
        <v>15165.9999999999</v>
      </c>
      <c r="N234" s="43"/>
      <c r="O234" s="21" t="s">
        <v>678</v>
      </c>
      <c r="P234" s="39" t="s">
        <v>679</v>
      </c>
      <c r="Q234" s="40" t="s">
        <v>189</v>
      </c>
      <c r="R234" s="41">
        <f t="shared" si="173"/>
        <v>0</v>
      </c>
      <c r="S234" s="22">
        <f t="shared" si="174"/>
        <v>1083.28571428571</v>
      </c>
      <c r="T234" s="42">
        <f t="shared" si="175"/>
        <v>0</v>
      </c>
    </row>
    <row r="235" ht="13.2" customHeight="1" spans="1:20">
      <c r="A235" s="15" t="s">
        <v>682</v>
      </c>
      <c r="B235" s="16" t="s">
        <v>683</v>
      </c>
      <c r="C235" s="17" t="s">
        <v>377</v>
      </c>
      <c r="D235" s="18" t="s">
        <v>684</v>
      </c>
      <c r="E235" s="22">
        <f t="shared" si="170"/>
        <v>6453.33333333333</v>
      </c>
      <c r="F235" s="20" t="s">
        <v>685</v>
      </c>
      <c r="H235" s="21" t="s">
        <v>682</v>
      </c>
      <c r="I235" s="39" t="s">
        <v>683</v>
      </c>
      <c r="J235" s="40" t="s">
        <v>377</v>
      </c>
      <c r="K235" s="46">
        <v>4.2</v>
      </c>
      <c r="L235" s="22">
        <f t="shared" si="171"/>
        <v>6453.33333333333</v>
      </c>
      <c r="M235" s="42">
        <f t="shared" si="172"/>
        <v>27104</v>
      </c>
      <c r="N235" s="43"/>
      <c r="O235" s="21" t="s">
        <v>682</v>
      </c>
      <c r="P235" s="39" t="s">
        <v>683</v>
      </c>
      <c r="Q235" s="40" t="s">
        <v>377</v>
      </c>
      <c r="R235" s="41">
        <f t="shared" si="173"/>
        <v>0</v>
      </c>
      <c r="S235" s="22">
        <f t="shared" si="174"/>
        <v>6453.33333333333</v>
      </c>
      <c r="T235" s="42">
        <f t="shared" si="175"/>
        <v>0</v>
      </c>
    </row>
    <row r="236" ht="13.2" customHeight="1" spans="1:20">
      <c r="A236" s="15" t="s">
        <v>686</v>
      </c>
      <c r="B236" s="16" t="s">
        <v>687</v>
      </c>
      <c r="C236" s="17"/>
      <c r="D236" s="18"/>
      <c r="E236" s="18"/>
      <c r="F236" s="20"/>
      <c r="H236" s="21" t="s">
        <v>686</v>
      </c>
      <c r="I236" s="39" t="s">
        <v>687</v>
      </c>
      <c r="J236" s="40"/>
      <c r="K236" s="46"/>
      <c r="L236" s="47"/>
      <c r="M236" s="44"/>
      <c r="N236" s="45"/>
      <c r="O236" s="21" t="s">
        <v>686</v>
      </c>
      <c r="P236" s="39" t="s">
        <v>687</v>
      </c>
      <c r="Q236" s="40"/>
      <c r="R236" s="47"/>
      <c r="S236" s="47"/>
      <c r="T236" s="44"/>
    </row>
    <row r="237" ht="13.9" customHeight="1" spans="1:20">
      <c r="A237" s="15" t="s">
        <v>688</v>
      </c>
      <c r="B237" s="16" t="s">
        <v>689</v>
      </c>
      <c r="C237" s="17" t="s">
        <v>377</v>
      </c>
      <c r="D237" s="18" t="s">
        <v>690</v>
      </c>
      <c r="E237" s="22">
        <f t="shared" ref="E237:E242" si="176">F237/D237</f>
        <v>2098.32002893156</v>
      </c>
      <c r="F237" s="20" t="s">
        <v>691</v>
      </c>
      <c r="H237" s="21" t="s">
        <v>688</v>
      </c>
      <c r="I237" s="39" t="s">
        <v>689</v>
      </c>
      <c r="J237" s="40" t="s">
        <v>377</v>
      </c>
      <c r="K237" s="46">
        <v>7130.256</v>
      </c>
      <c r="L237" s="22">
        <f t="shared" ref="L237:L242" si="177">E237</f>
        <v>2098.32002893156</v>
      </c>
      <c r="M237" s="42">
        <f t="shared" ref="M237:M242" si="178">K237*L237</f>
        <v>14961558.9762094</v>
      </c>
      <c r="N237" s="43"/>
      <c r="O237" s="21" t="s">
        <v>688</v>
      </c>
      <c r="P237" s="39" t="s">
        <v>689</v>
      </c>
      <c r="Q237" s="40" t="s">
        <v>377</v>
      </c>
      <c r="R237" s="41">
        <f t="shared" ref="R237:R241" si="179">D237-K237</f>
        <v>4206.844</v>
      </c>
      <c r="S237" s="22">
        <f t="shared" ref="S237:S241" si="180">L237</f>
        <v>2098.32002893156</v>
      </c>
      <c r="T237" s="42">
        <f t="shared" ref="T237:T241" si="181">R237*S237</f>
        <v>8827305.02379056</v>
      </c>
    </row>
    <row r="238" ht="13.2" customHeight="1" spans="1:20">
      <c r="A238" s="15" t="s">
        <v>692</v>
      </c>
      <c r="B238" s="16" t="s">
        <v>693</v>
      </c>
      <c r="C238" s="17"/>
      <c r="D238" s="18"/>
      <c r="E238" s="18"/>
      <c r="F238" s="20"/>
      <c r="H238" s="21" t="s">
        <v>692</v>
      </c>
      <c r="I238" s="39" t="s">
        <v>693</v>
      </c>
      <c r="J238" s="40"/>
      <c r="K238" s="46"/>
      <c r="L238" s="47"/>
      <c r="M238" s="44"/>
      <c r="N238" s="45"/>
      <c r="O238" s="21" t="s">
        <v>692</v>
      </c>
      <c r="P238" s="39" t="s">
        <v>693</v>
      </c>
      <c r="Q238" s="40"/>
      <c r="R238" s="47"/>
      <c r="S238" s="47"/>
      <c r="T238" s="44"/>
    </row>
    <row r="239" ht="13.2" customHeight="1" spans="1:20">
      <c r="A239" s="15" t="s">
        <v>694</v>
      </c>
      <c r="B239" s="16" t="s">
        <v>415</v>
      </c>
      <c r="C239" s="17" t="s">
        <v>189</v>
      </c>
      <c r="D239" s="18" t="s">
        <v>695</v>
      </c>
      <c r="E239" s="22">
        <f t="shared" si="176"/>
        <v>18.5699990618844</v>
      </c>
      <c r="F239" s="20" t="s">
        <v>696</v>
      </c>
      <c r="H239" s="21" t="s">
        <v>694</v>
      </c>
      <c r="I239" s="39" t="s">
        <v>415</v>
      </c>
      <c r="J239" s="40" t="s">
        <v>189</v>
      </c>
      <c r="K239" s="46">
        <v>14883</v>
      </c>
      <c r="L239" s="22">
        <f t="shared" si="177"/>
        <v>18.5699990618844</v>
      </c>
      <c r="M239" s="42">
        <f t="shared" si="178"/>
        <v>276377.296038026</v>
      </c>
      <c r="N239" s="43"/>
      <c r="O239" s="21" t="s">
        <v>694</v>
      </c>
      <c r="P239" s="39" t="s">
        <v>415</v>
      </c>
      <c r="Q239" s="40" t="s">
        <v>189</v>
      </c>
      <c r="R239" s="41">
        <f t="shared" si="179"/>
        <v>20293.9</v>
      </c>
      <c r="S239" s="22">
        <f t="shared" si="180"/>
        <v>18.5699990618844</v>
      </c>
      <c r="T239" s="42">
        <f t="shared" si="181"/>
        <v>376857.703961976</v>
      </c>
    </row>
    <row r="240" ht="13.9" customHeight="1" spans="1:20">
      <c r="A240" s="15" t="s">
        <v>697</v>
      </c>
      <c r="B240" s="16" t="s">
        <v>649</v>
      </c>
      <c r="C240" s="17" t="s">
        <v>189</v>
      </c>
      <c r="D240" s="18" t="s">
        <v>698</v>
      </c>
      <c r="E240" s="22">
        <f t="shared" si="176"/>
        <v>11.8299902848524</v>
      </c>
      <c r="F240" s="20" t="s">
        <v>699</v>
      </c>
      <c r="H240" s="21" t="s">
        <v>697</v>
      </c>
      <c r="I240" s="39" t="s">
        <v>649</v>
      </c>
      <c r="J240" s="40" t="s">
        <v>189</v>
      </c>
      <c r="K240" s="46">
        <v>9630.5</v>
      </c>
      <c r="L240" s="22">
        <f t="shared" si="177"/>
        <v>11.8299902848524</v>
      </c>
      <c r="M240" s="42">
        <f t="shared" si="178"/>
        <v>113928.721438271</v>
      </c>
      <c r="N240" s="43"/>
      <c r="O240" s="21" t="s">
        <v>697</v>
      </c>
      <c r="P240" s="39" t="s">
        <v>649</v>
      </c>
      <c r="Q240" s="40" t="s">
        <v>189</v>
      </c>
      <c r="R240" s="41">
        <f t="shared" si="179"/>
        <v>9000.2</v>
      </c>
      <c r="S240" s="22">
        <f t="shared" si="180"/>
        <v>11.8299902848524</v>
      </c>
      <c r="T240" s="42">
        <f t="shared" si="181"/>
        <v>106472.278561729</v>
      </c>
    </row>
    <row r="241" ht="13.2" customHeight="1" spans="1:20">
      <c r="A241" s="15" t="s">
        <v>700</v>
      </c>
      <c r="B241" s="16" t="s">
        <v>290</v>
      </c>
      <c r="C241" s="17" t="s">
        <v>189</v>
      </c>
      <c r="D241" s="18" t="s">
        <v>701</v>
      </c>
      <c r="E241" s="22">
        <f t="shared" si="176"/>
        <v>188.660037578905</v>
      </c>
      <c r="F241" s="20" t="s">
        <v>702</v>
      </c>
      <c r="H241" s="21" t="s">
        <v>700</v>
      </c>
      <c r="I241" s="39" t="s">
        <v>290</v>
      </c>
      <c r="J241" s="40" t="s">
        <v>189</v>
      </c>
      <c r="K241" s="46">
        <v>4712.7</v>
      </c>
      <c r="L241" s="22">
        <f t="shared" si="177"/>
        <v>188.660037578905</v>
      </c>
      <c r="M241" s="42">
        <f t="shared" si="178"/>
        <v>889098.159098106</v>
      </c>
      <c r="N241" s="43"/>
      <c r="O241" s="21" t="s">
        <v>700</v>
      </c>
      <c r="P241" s="39" t="s">
        <v>290</v>
      </c>
      <c r="Q241" s="40" t="s">
        <v>189</v>
      </c>
      <c r="R241" s="41">
        <f t="shared" si="179"/>
        <v>4760.7</v>
      </c>
      <c r="S241" s="22">
        <f t="shared" si="180"/>
        <v>188.660037578905</v>
      </c>
      <c r="T241" s="42">
        <f t="shared" si="181"/>
        <v>898153.840901893</v>
      </c>
    </row>
    <row r="242" ht="13.9" customHeight="1" spans="1:20">
      <c r="A242" s="15" t="s">
        <v>703</v>
      </c>
      <c r="B242" s="16" t="s">
        <v>653</v>
      </c>
      <c r="C242" s="17" t="s">
        <v>189</v>
      </c>
      <c r="D242" s="18" t="s">
        <v>704</v>
      </c>
      <c r="E242" s="22">
        <f t="shared" si="176"/>
        <v>21.0400096700109</v>
      </c>
      <c r="F242" s="20" t="s">
        <v>705</v>
      </c>
      <c r="H242" s="21" t="s">
        <v>703</v>
      </c>
      <c r="I242" s="39" t="s">
        <v>653</v>
      </c>
      <c r="J242" s="40" t="s">
        <v>189</v>
      </c>
      <c r="K242" s="46">
        <v>5252.5</v>
      </c>
      <c r="L242" s="22">
        <f t="shared" si="177"/>
        <v>21.0400096700109</v>
      </c>
      <c r="M242" s="42">
        <f t="shared" si="178"/>
        <v>110512.650791732</v>
      </c>
      <c r="N242" s="43"/>
      <c r="O242" s="21" t="s">
        <v>703</v>
      </c>
      <c r="P242" s="39" t="s">
        <v>653</v>
      </c>
      <c r="Q242" s="40" t="s">
        <v>189</v>
      </c>
      <c r="R242" s="41">
        <f t="shared" ref="R242:R245" si="182">D242-K242</f>
        <v>11293.5</v>
      </c>
      <c r="S242" s="22">
        <f t="shared" ref="S242:S245" si="183">L242</f>
        <v>21.0400096700109</v>
      </c>
      <c r="T242" s="42">
        <f t="shared" ref="T242:T245" si="184">R242*S242</f>
        <v>237615.349208268</v>
      </c>
    </row>
    <row r="243" ht="13.2" customHeight="1" spans="1:20">
      <c r="A243" s="15" t="s">
        <v>706</v>
      </c>
      <c r="B243" s="16" t="s">
        <v>707</v>
      </c>
      <c r="C243" s="17"/>
      <c r="D243" s="18"/>
      <c r="E243" s="18"/>
      <c r="F243" s="20"/>
      <c r="H243" s="21" t="s">
        <v>706</v>
      </c>
      <c r="I243" s="39" t="s">
        <v>707</v>
      </c>
      <c r="J243" s="40"/>
      <c r="K243" s="46"/>
      <c r="L243" s="47"/>
      <c r="M243" s="44"/>
      <c r="N243" s="45"/>
      <c r="O243" s="21" t="s">
        <v>706</v>
      </c>
      <c r="P243" s="39" t="s">
        <v>707</v>
      </c>
      <c r="Q243" s="40"/>
      <c r="R243" s="47"/>
      <c r="S243" s="47"/>
      <c r="T243" s="44"/>
    </row>
    <row r="244" ht="13.2" customHeight="1" spans="1:20">
      <c r="A244" s="15" t="s">
        <v>708</v>
      </c>
      <c r="B244" s="16" t="s">
        <v>709</v>
      </c>
      <c r="C244" s="17" t="s">
        <v>108</v>
      </c>
      <c r="D244" s="18" t="s">
        <v>710</v>
      </c>
      <c r="E244" s="22">
        <f t="shared" ref="E244:E250" si="185">F244/D244</f>
        <v>204.570064169527</v>
      </c>
      <c r="F244" s="20" t="s">
        <v>711</v>
      </c>
      <c r="H244" s="21" t="s">
        <v>708</v>
      </c>
      <c r="I244" s="39" t="s">
        <v>709</v>
      </c>
      <c r="J244" s="40" t="s">
        <v>108</v>
      </c>
      <c r="K244" s="46">
        <v>3901</v>
      </c>
      <c r="L244" s="22">
        <f t="shared" ref="L244:L250" si="186">E244</f>
        <v>204.570064169527</v>
      </c>
      <c r="M244" s="42">
        <f t="shared" ref="M244:M250" si="187">K244*L244</f>
        <v>798027.820325325</v>
      </c>
      <c r="N244" s="43"/>
      <c r="O244" s="21" t="s">
        <v>708</v>
      </c>
      <c r="P244" s="39" t="s">
        <v>709</v>
      </c>
      <c r="Q244" s="40" t="s">
        <v>108</v>
      </c>
      <c r="R244" s="41">
        <f t="shared" si="182"/>
        <v>2800</v>
      </c>
      <c r="S244" s="22">
        <f t="shared" si="183"/>
        <v>204.570064169527</v>
      </c>
      <c r="T244" s="42">
        <f t="shared" si="184"/>
        <v>572796.179674676</v>
      </c>
    </row>
    <row r="245" ht="13.9" customHeight="1" spans="1:20">
      <c r="A245" s="15" t="s">
        <v>712</v>
      </c>
      <c r="B245" s="16" t="s">
        <v>713</v>
      </c>
      <c r="C245" s="17" t="s">
        <v>113</v>
      </c>
      <c r="D245" s="18" t="s">
        <v>714</v>
      </c>
      <c r="E245" s="22">
        <f t="shared" si="185"/>
        <v>183.880597014925</v>
      </c>
      <c r="F245" s="20" t="s">
        <v>715</v>
      </c>
      <c r="H245" s="21" t="s">
        <v>712</v>
      </c>
      <c r="I245" s="39" t="s">
        <v>713</v>
      </c>
      <c r="J245" s="40" t="s">
        <v>113</v>
      </c>
      <c r="K245" s="46">
        <v>195</v>
      </c>
      <c r="L245" s="22">
        <f t="shared" si="186"/>
        <v>183.880597014925</v>
      </c>
      <c r="M245" s="42">
        <f t="shared" si="187"/>
        <v>35856.7164179104</v>
      </c>
      <c r="N245" s="43"/>
      <c r="O245" s="21" t="s">
        <v>712</v>
      </c>
      <c r="P245" s="39" t="s">
        <v>713</v>
      </c>
      <c r="Q245" s="40" t="s">
        <v>113</v>
      </c>
      <c r="R245" s="41">
        <f t="shared" si="182"/>
        <v>140</v>
      </c>
      <c r="S245" s="22">
        <f t="shared" si="183"/>
        <v>183.880597014925</v>
      </c>
      <c r="T245" s="42">
        <f t="shared" si="184"/>
        <v>25743.2835820895</v>
      </c>
    </row>
    <row r="246" ht="13.2" customHeight="1" spans="1:20">
      <c r="A246" s="15" t="s">
        <v>716</v>
      </c>
      <c r="B246" s="16" t="s">
        <v>717</v>
      </c>
      <c r="C246" s="17"/>
      <c r="D246" s="18"/>
      <c r="E246" s="18"/>
      <c r="F246" s="20"/>
      <c r="H246" s="21" t="s">
        <v>716</v>
      </c>
      <c r="I246" s="39" t="s">
        <v>717</v>
      </c>
      <c r="J246" s="40"/>
      <c r="K246" s="41"/>
      <c r="L246" s="47"/>
      <c r="M246" s="44"/>
      <c r="N246" s="45"/>
      <c r="O246" s="21" t="s">
        <v>716</v>
      </c>
      <c r="P246" s="39" t="s">
        <v>717</v>
      </c>
      <c r="Q246" s="40"/>
      <c r="R246" s="47"/>
      <c r="S246" s="47"/>
      <c r="T246" s="44"/>
    </row>
    <row r="247" ht="13.2" customHeight="1" spans="1:20">
      <c r="A247" s="15" t="s">
        <v>718</v>
      </c>
      <c r="B247" s="16" t="s">
        <v>719</v>
      </c>
      <c r="C247" s="17" t="s">
        <v>189</v>
      </c>
      <c r="D247" s="18" t="s">
        <v>720</v>
      </c>
      <c r="E247" s="22">
        <f t="shared" si="185"/>
        <v>142.341145204156</v>
      </c>
      <c r="F247" s="20" t="s">
        <v>721</v>
      </c>
      <c r="H247" s="21" t="s">
        <v>718</v>
      </c>
      <c r="I247" s="39" t="s">
        <v>719</v>
      </c>
      <c r="J247" s="40" t="s">
        <v>189</v>
      </c>
      <c r="K247" s="46">
        <v>132.448</v>
      </c>
      <c r="L247" s="22">
        <f t="shared" si="186"/>
        <v>142.341145204156</v>
      </c>
      <c r="M247" s="42">
        <f t="shared" si="187"/>
        <v>18852.8000000001</v>
      </c>
      <c r="N247" s="43"/>
      <c r="O247" s="21" t="s">
        <v>718</v>
      </c>
      <c r="P247" s="39" t="s">
        <v>719</v>
      </c>
      <c r="Q247" s="40" t="s">
        <v>189</v>
      </c>
      <c r="R247" s="41">
        <f t="shared" ref="R247:R250" si="188">D247-K247</f>
        <v>33.112</v>
      </c>
      <c r="S247" s="22">
        <f t="shared" ref="S247:S250" si="189">L247</f>
        <v>142.341145204156</v>
      </c>
      <c r="T247" s="42">
        <f t="shared" ref="T247:T250" si="190">R247*S247</f>
        <v>4713.20000000001</v>
      </c>
    </row>
    <row r="248" ht="13.9" customHeight="1" spans="1:20">
      <c r="A248" s="15" t="s">
        <v>722</v>
      </c>
      <c r="B248" s="16" t="s">
        <v>723</v>
      </c>
      <c r="C248" s="17" t="s">
        <v>108</v>
      </c>
      <c r="D248" s="18" t="s">
        <v>724</v>
      </c>
      <c r="E248" s="22">
        <f t="shared" si="185"/>
        <v>5.8398133748056</v>
      </c>
      <c r="F248" s="20" t="s">
        <v>725</v>
      </c>
      <c r="H248" s="21" t="s">
        <v>722</v>
      </c>
      <c r="I248" s="39" t="s">
        <v>723</v>
      </c>
      <c r="J248" s="40" t="s">
        <v>108</v>
      </c>
      <c r="K248" s="46">
        <v>647.6</v>
      </c>
      <c r="L248" s="22">
        <f t="shared" si="186"/>
        <v>5.8398133748056</v>
      </c>
      <c r="M248" s="42">
        <f t="shared" si="187"/>
        <v>3781.86314152411</v>
      </c>
      <c r="N248" s="43"/>
      <c r="O248" s="21" t="s">
        <v>722</v>
      </c>
      <c r="P248" s="39" t="s">
        <v>723</v>
      </c>
      <c r="Q248" s="40" t="s">
        <v>108</v>
      </c>
      <c r="R248" s="41">
        <f t="shared" si="188"/>
        <v>124</v>
      </c>
      <c r="S248" s="22">
        <f t="shared" si="189"/>
        <v>5.8398133748056</v>
      </c>
      <c r="T248" s="42">
        <f t="shared" si="190"/>
        <v>724.136858475894</v>
      </c>
    </row>
    <row r="249" ht="13.2" customHeight="1" spans="1:20">
      <c r="A249" s="15" t="s">
        <v>726</v>
      </c>
      <c r="B249" s="16" t="s">
        <v>727</v>
      </c>
      <c r="C249" s="17" t="s">
        <v>511</v>
      </c>
      <c r="D249" s="18" t="s">
        <v>728</v>
      </c>
      <c r="E249" s="22">
        <f t="shared" si="185"/>
        <v>49.5078125</v>
      </c>
      <c r="F249" s="20" t="s">
        <v>729</v>
      </c>
      <c r="H249" s="21" t="s">
        <v>726</v>
      </c>
      <c r="I249" s="39" t="s">
        <v>727</v>
      </c>
      <c r="J249" s="40" t="s">
        <v>511</v>
      </c>
      <c r="K249" s="46">
        <v>93</v>
      </c>
      <c r="L249" s="22">
        <f t="shared" si="186"/>
        <v>49.5078125</v>
      </c>
      <c r="M249" s="42">
        <f t="shared" si="187"/>
        <v>4604.2265625</v>
      </c>
      <c r="N249" s="43"/>
      <c r="O249" s="21" t="s">
        <v>726</v>
      </c>
      <c r="P249" s="39" t="s">
        <v>727</v>
      </c>
      <c r="Q249" s="40" t="s">
        <v>511</v>
      </c>
      <c r="R249" s="41">
        <f t="shared" si="188"/>
        <v>35</v>
      </c>
      <c r="S249" s="22">
        <f t="shared" si="189"/>
        <v>49.5078125</v>
      </c>
      <c r="T249" s="42">
        <f t="shared" si="190"/>
        <v>1732.7734375</v>
      </c>
    </row>
    <row r="250" ht="13.9" customHeight="1" spans="1:20">
      <c r="A250" s="15" t="s">
        <v>730</v>
      </c>
      <c r="B250" s="16" t="s">
        <v>731</v>
      </c>
      <c r="C250" s="17" t="s">
        <v>189</v>
      </c>
      <c r="D250" s="18" t="s">
        <v>732</v>
      </c>
      <c r="E250" s="22">
        <f t="shared" si="185"/>
        <v>172.570099375487</v>
      </c>
      <c r="F250" s="20" t="s">
        <v>733</v>
      </c>
      <c r="H250" s="21" t="s">
        <v>730</v>
      </c>
      <c r="I250" s="39" t="s">
        <v>731</v>
      </c>
      <c r="J250" s="40" t="s">
        <v>189</v>
      </c>
      <c r="K250" s="46">
        <v>2400.592</v>
      </c>
      <c r="L250" s="22">
        <f t="shared" si="186"/>
        <v>172.570099375487</v>
      </c>
      <c r="M250" s="42">
        <f t="shared" si="187"/>
        <v>414270.399999999</v>
      </c>
      <c r="N250" s="43"/>
      <c r="O250" s="21" t="s">
        <v>730</v>
      </c>
      <c r="P250" s="39" t="s">
        <v>731</v>
      </c>
      <c r="Q250" s="40" t="s">
        <v>189</v>
      </c>
      <c r="R250" s="41">
        <f t="shared" si="188"/>
        <v>600.148</v>
      </c>
      <c r="S250" s="22">
        <f t="shared" si="189"/>
        <v>172.570099375487</v>
      </c>
      <c r="T250" s="42">
        <f t="shared" si="190"/>
        <v>103567.6</v>
      </c>
    </row>
    <row r="251" ht="13.2" customHeight="1" spans="1:20">
      <c r="A251" s="15"/>
      <c r="B251" s="16"/>
      <c r="C251" s="17"/>
      <c r="D251" s="18"/>
      <c r="E251" s="18"/>
      <c r="F251" s="20"/>
      <c r="H251" s="21"/>
      <c r="I251" s="39"/>
      <c r="J251" s="40"/>
      <c r="K251" s="41"/>
      <c r="L251" s="47"/>
      <c r="M251" s="44"/>
      <c r="N251" s="45"/>
      <c r="O251" s="21"/>
      <c r="P251" s="39"/>
      <c r="Q251" s="40"/>
      <c r="R251" s="47"/>
      <c r="S251" s="47"/>
      <c r="T251" s="44"/>
    </row>
    <row r="252" ht="13.2" customHeight="1" spans="1:20">
      <c r="A252" s="15"/>
      <c r="B252" s="16"/>
      <c r="C252" s="17"/>
      <c r="D252" s="18"/>
      <c r="E252" s="18"/>
      <c r="F252" s="20"/>
      <c r="H252" s="21"/>
      <c r="I252" s="39"/>
      <c r="J252" s="40"/>
      <c r="K252" s="41"/>
      <c r="L252" s="47"/>
      <c r="M252" s="44"/>
      <c r="N252" s="45"/>
      <c r="O252" s="21"/>
      <c r="P252" s="39"/>
      <c r="Q252" s="40"/>
      <c r="R252" s="47"/>
      <c r="S252" s="47"/>
      <c r="T252" s="44"/>
    </row>
    <row r="253" ht="13.9" customHeight="1" spans="1:20">
      <c r="A253" s="15"/>
      <c r="B253" s="16"/>
      <c r="C253" s="17"/>
      <c r="D253" s="18"/>
      <c r="E253" s="18"/>
      <c r="F253" s="20"/>
      <c r="H253" s="21"/>
      <c r="I253" s="39"/>
      <c r="J253" s="40"/>
      <c r="K253" s="41"/>
      <c r="L253" s="47"/>
      <c r="M253" s="44"/>
      <c r="N253" s="45"/>
      <c r="O253" s="21"/>
      <c r="P253" s="39"/>
      <c r="Q253" s="40"/>
      <c r="R253" s="47"/>
      <c r="S253" s="47"/>
      <c r="T253" s="44"/>
    </row>
    <row r="254" ht="13.2" customHeight="1" spans="1:20">
      <c r="A254" s="15"/>
      <c r="B254" s="16"/>
      <c r="C254" s="17"/>
      <c r="D254" s="18"/>
      <c r="E254" s="18"/>
      <c r="F254" s="20"/>
      <c r="H254" s="21"/>
      <c r="I254" s="39"/>
      <c r="J254" s="40"/>
      <c r="K254" s="41"/>
      <c r="L254" s="47"/>
      <c r="M254" s="44"/>
      <c r="N254" s="45"/>
      <c r="O254" s="21"/>
      <c r="P254" s="39"/>
      <c r="Q254" s="40"/>
      <c r="R254" s="47"/>
      <c r="S254" s="47"/>
      <c r="T254" s="44"/>
    </row>
    <row r="255" ht="13.2" customHeight="1" spans="1:20">
      <c r="A255" s="15"/>
      <c r="B255" s="16"/>
      <c r="C255" s="17"/>
      <c r="D255" s="18"/>
      <c r="E255" s="18"/>
      <c r="F255" s="20"/>
      <c r="H255" s="21"/>
      <c r="I255" s="39"/>
      <c r="J255" s="40"/>
      <c r="K255" s="41"/>
      <c r="L255" s="47"/>
      <c r="M255" s="44"/>
      <c r="N255" s="45"/>
      <c r="O255" s="21"/>
      <c r="P255" s="39"/>
      <c r="Q255" s="40"/>
      <c r="R255" s="47"/>
      <c r="S255" s="47"/>
      <c r="T255" s="44"/>
    </row>
    <row r="256" ht="13.9" customHeight="1" spans="1:20">
      <c r="A256" s="15"/>
      <c r="B256" s="16"/>
      <c r="C256" s="17"/>
      <c r="D256" s="18"/>
      <c r="E256" s="18"/>
      <c r="F256" s="20"/>
      <c r="H256" s="21"/>
      <c r="I256" s="39"/>
      <c r="J256" s="40"/>
      <c r="K256" s="41"/>
      <c r="L256" s="47"/>
      <c r="M256" s="44"/>
      <c r="N256" s="45"/>
      <c r="O256" s="21"/>
      <c r="P256" s="39"/>
      <c r="Q256" s="40"/>
      <c r="R256" s="47"/>
      <c r="S256" s="47"/>
      <c r="T256" s="44"/>
    </row>
    <row r="257" ht="13.2" customHeight="1" spans="1:20">
      <c r="A257" s="15"/>
      <c r="B257" s="16"/>
      <c r="C257" s="17"/>
      <c r="D257" s="18"/>
      <c r="E257" s="18"/>
      <c r="F257" s="20"/>
      <c r="H257" s="21"/>
      <c r="I257" s="39"/>
      <c r="J257" s="40"/>
      <c r="K257" s="41"/>
      <c r="L257" s="47"/>
      <c r="M257" s="44"/>
      <c r="N257" s="45"/>
      <c r="O257" s="21"/>
      <c r="P257" s="39"/>
      <c r="Q257" s="40"/>
      <c r="R257" s="47"/>
      <c r="S257" s="47"/>
      <c r="T257" s="44"/>
    </row>
    <row r="258" ht="13.9" customHeight="1" spans="1:20">
      <c r="A258" s="15"/>
      <c r="B258" s="16"/>
      <c r="C258" s="17"/>
      <c r="D258" s="18"/>
      <c r="E258" s="18"/>
      <c r="F258" s="20"/>
      <c r="H258" s="21"/>
      <c r="I258" s="39"/>
      <c r="J258" s="40"/>
      <c r="K258" s="41"/>
      <c r="L258" s="47"/>
      <c r="M258" s="44"/>
      <c r="N258" s="45"/>
      <c r="O258" s="21"/>
      <c r="P258" s="39"/>
      <c r="Q258" s="40"/>
      <c r="R258" s="47"/>
      <c r="S258" s="47"/>
      <c r="T258" s="44"/>
    </row>
    <row r="259" ht="13.2" customHeight="1" spans="1:20">
      <c r="A259" s="15"/>
      <c r="B259" s="16"/>
      <c r="C259" s="17"/>
      <c r="D259" s="18"/>
      <c r="E259" s="18"/>
      <c r="F259" s="20"/>
      <c r="H259" s="21"/>
      <c r="I259" s="39"/>
      <c r="J259" s="40"/>
      <c r="K259" s="41"/>
      <c r="L259" s="47"/>
      <c r="M259" s="44"/>
      <c r="N259" s="45"/>
      <c r="O259" s="21"/>
      <c r="P259" s="39"/>
      <c r="Q259" s="40"/>
      <c r="R259" s="47"/>
      <c r="S259" s="47"/>
      <c r="T259" s="44"/>
    </row>
    <row r="260" ht="13.2" customHeight="1" spans="1:20">
      <c r="A260" s="15"/>
      <c r="B260" s="16"/>
      <c r="C260" s="17"/>
      <c r="D260" s="18"/>
      <c r="E260" s="18"/>
      <c r="F260" s="20"/>
      <c r="H260" s="21"/>
      <c r="I260" s="39"/>
      <c r="J260" s="40"/>
      <c r="K260" s="41"/>
      <c r="L260" s="47"/>
      <c r="M260" s="44"/>
      <c r="N260" s="45"/>
      <c r="O260" s="21"/>
      <c r="P260" s="39"/>
      <c r="Q260" s="40"/>
      <c r="R260" s="47"/>
      <c r="S260" s="47"/>
      <c r="T260" s="44"/>
    </row>
    <row r="261" ht="27.85" customHeight="1" spans="1:20">
      <c r="A261" s="23"/>
      <c r="B261" s="24" t="s">
        <v>734</v>
      </c>
      <c r="C261" s="25" t="s">
        <v>35</v>
      </c>
      <c r="D261" s="25"/>
      <c r="E261" s="25"/>
      <c r="F261" s="26"/>
      <c r="H261" s="27"/>
      <c r="I261" s="48" t="s">
        <v>734</v>
      </c>
      <c r="J261" s="49">
        <f>SUM(M58:M103)+SUM(M111:M156)+SUM(M164:M209)+SUM(M217:M260)</f>
        <v>83895848.7741263</v>
      </c>
      <c r="K261" s="49"/>
      <c r="L261" s="50"/>
      <c r="M261" s="51"/>
      <c r="N261" s="35"/>
      <c r="O261" s="27"/>
      <c r="P261" s="48" t="s">
        <v>734</v>
      </c>
      <c r="Q261" s="49">
        <f>SUM(T58:T103)+SUM(T111:T156)+SUM(T164:T209)+SUM(T217:T260)</f>
        <v>30415058.2258737</v>
      </c>
      <c r="R261" s="49"/>
      <c r="S261" s="50"/>
      <c r="T261" s="51"/>
    </row>
    <row r="262" ht="16.1" customHeight="1" spans="1:20">
      <c r="A262" s="4" t="s">
        <v>80</v>
      </c>
      <c r="B262" s="4"/>
      <c r="C262" s="5" t="s">
        <v>81</v>
      </c>
      <c r="D262" s="5"/>
      <c r="E262" s="5"/>
      <c r="F262" s="5"/>
      <c r="H262" s="6" t="s">
        <v>80</v>
      </c>
      <c r="I262" s="6"/>
      <c r="J262" s="29" t="s">
        <v>81</v>
      </c>
      <c r="K262" s="30"/>
      <c r="L262" s="29"/>
      <c r="M262" s="29"/>
      <c r="N262" s="29"/>
      <c r="O262" s="6" t="s">
        <v>80</v>
      </c>
      <c r="P262" s="6"/>
      <c r="Q262" s="29" t="s">
        <v>81</v>
      </c>
      <c r="R262" s="29"/>
      <c r="S262" s="29"/>
      <c r="T262" s="29"/>
    </row>
    <row r="263" ht="16.85" customHeight="1" spans="1:20">
      <c r="A263" s="4"/>
      <c r="B263" s="4"/>
      <c r="C263" s="4"/>
      <c r="D263" s="4"/>
      <c r="E263" s="4"/>
      <c r="F263" s="4"/>
      <c r="H263" s="6"/>
      <c r="I263" s="6"/>
      <c r="J263" s="6"/>
      <c r="K263" s="31"/>
      <c r="L263" s="6"/>
      <c r="M263" s="6"/>
      <c r="N263" s="6"/>
      <c r="O263" s="6"/>
      <c r="P263" s="6"/>
      <c r="Q263" s="6"/>
      <c r="R263" s="6"/>
      <c r="S263" s="6"/>
      <c r="T263" s="6"/>
    </row>
    <row r="264" ht="32.95" customHeight="1" spans="1:20">
      <c r="A264" s="2" t="s">
        <v>82</v>
      </c>
      <c r="B264" s="2"/>
      <c r="C264" s="2"/>
      <c r="D264" s="2"/>
      <c r="E264" s="2"/>
      <c r="F264" s="2"/>
      <c r="H264" s="3" t="s">
        <v>82</v>
      </c>
      <c r="I264" s="3"/>
      <c r="J264" s="3"/>
      <c r="K264" s="28"/>
      <c r="L264" s="3"/>
      <c r="M264" s="3"/>
      <c r="N264" s="3"/>
      <c r="O264" s="3" t="s">
        <v>82</v>
      </c>
      <c r="P264" s="3"/>
      <c r="Q264" s="3"/>
      <c r="R264" s="3"/>
      <c r="S264" s="3"/>
      <c r="T264" s="3"/>
    </row>
    <row r="265" ht="13.9" customHeight="1" spans="1:20">
      <c r="A265" s="4" t="s">
        <v>18</v>
      </c>
      <c r="B265" s="4"/>
      <c r="C265" s="5" t="s">
        <v>19</v>
      </c>
      <c r="D265" s="5"/>
      <c r="E265" s="5"/>
      <c r="F265" s="5"/>
      <c r="H265" s="6" t="s">
        <v>18</v>
      </c>
      <c r="I265" s="6"/>
      <c r="J265" s="29" t="s">
        <v>19</v>
      </c>
      <c r="K265" s="30"/>
      <c r="L265" s="29"/>
      <c r="M265" s="29"/>
      <c r="N265" s="29"/>
      <c r="O265" s="6" t="s">
        <v>18</v>
      </c>
      <c r="P265" s="6"/>
      <c r="Q265" s="29" t="s">
        <v>19</v>
      </c>
      <c r="R265" s="29"/>
      <c r="S265" s="29"/>
      <c r="T265" s="29"/>
    </row>
    <row r="266" ht="13.9" customHeight="1" spans="1:20">
      <c r="A266" s="4" t="s">
        <v>20</v>
      </c>
      <c r="B266" s="4"/>
      <c r="C266" s="4"/>
      <c r="D266" s="6" t="s">
        <v>735</v>
      </c>
      <c r="E266" s="6" t="s">
        <v>84</v>
      </c>
      <c r="F266" s="5" t="s">
        <v>85</v>
      </c>
      <c r="H266" s="6" t="s">
        <v>22</v>
      </c>
      <c r="I266" s="6"/>
      <c r="J266" s="6"/>
      <c r="K266" s="31" t="s">
        <v>735</v>
      </c>
      <c r="L266" s="6" t="s">
        <v>84</v>
      </c>
      <c r="M266" s="29" t="s">
        <v>85</v>
      </c>
      <c r="N266" s="29"/>
      <c r="O266" s="6" t="s">
        <v>23</v>
      </c>
      <c r="P266" s="6"/>
      <c r="Q266" s="6"/>
      <c r="R266" s="6" t="s">
        <v>735</v>
      </c>
      <c r="S266" s="6" t="s">
        <v>84</v>
      </c>
      <c r="T266" s="29" t="s">
        <v>85</v>
      </c>
    </row>
    <row r="267" ht="27.85" customHeight="1" spans="1:20">
      <c r="A267" s="7" t="s">
        <v>736</v>
      </c>
      <c r="B267" s="8"/>
      <c r="C267" s="8"/>
      <c r="D267" s="8"/>
      <c r="E267" s="8"/>
      <c r="F267" s="9"/>
      <c r="H267" s="10" t="s">
        <v>736</v>
      </c>
      <c r="I267" s="32"/>
      <c r="J267" s="32"/>
      <c r="K267" s="33"/>
      <c r="L267" s="32"/>
      <c r="M267" s="34"/>
      <c r="N267" s="35"/>
      <c r="O267" s="10" t="s">
        <v>736</v>
      </c>
      <c r="P267" s="32"/>
      <c r="Q267" s="32"/>
      <c r="R267" s="32"/>
      <c r="S267" s="32"/>
      <c r="T267" s="34"/>
    </row>
    <row r="268" ht="13.9" customHeight="1" spans="1:20">
      <c r="A268" s="11" t="s">
        <v>87</v>
      </c>
      <c r="B268" s="12" t="s">
        <v>88</v>
      </c>
      <c r="C268" s="12" t="s">
        <v>89</v>
      </c>
      <c r="D268" s="12" t="s">
        <v>90</v>
      </c>
      <c r="E268" s="12" t="s">
        <v>91</v>
      </c>
      <c r="F268" s="13" t="s">
        <v>92</v>
      </c>
      <c r="H268" s="14" t="s">
        <v>87</v>
      </c>
      <c r="I268" s="36" t="s">
        <v>88</v>
      </c>
      <c r="J268" s="36" t="s">
        <v>89</v>
      </c>
      <c r="K268" s="37" t="s">
        <v>90</v>
      </c>
      <c r="L268" s="36" t="s">
        <v>91</v>
      </c>
      <c r="M268" s="38" t="s">
        <v>92</v>
      </c>
      <c r="N268" s="35"/>
      <c r="O268" s="14" t="s">
        <v>87</v>
      </c>
      <c r="P268" s="36" t="s">
        <v>88</v>
      </c>
      <c r="Q268" s="36" t="s">
        <v>89</v>
      </c>
      <c r="R268" s="36" t="s">
        <v>90</v>
      </c>
      <c r="S268" s="36" t="s">
        <v>91</v>
      </c>
      <c r="T268" s="38" t="s">
        <v>92</v>
      </c>
    </row>
    <row r="269" ht="13.2" customHeight="1" spans="1:20">
      <c r="A269" s="15" t="s">
        <v>737</v>
      </c>
      <c r="B269" s="16" t="s">
        <v>738</v>
      </c>
      <c r="C269" s="17"/>
      <c r="D269" s="18"/>
      <c r="E269" s="18"/>
      <c r="F269" s="20"/>
      <c r="H269" s="21" t="s">
        <v>737</v>
      </c>
      <c r="I269" s="39" t="s">
        <v>738</v>
      </c>
      <c r="J269" s="40"/>
      <c r="K269" s="66"/>
      <c r="L269" s="47"/>
      <c r="M269" s="44"/>
      <c r="N269" s="45"/>
      <c r="O269" s="21" t="s">
        <v>737</v>
      </c>
      <c r="P269" s="39" t="s">
        <v>738</v>
      </c>
      <c r="Q269" s="40"/>
      <c r="R269" s="47"/>
      <c r="S269" s="47"/>
      <c r="T269" s="44"/>
    </row>
    <row r="270" ht="13.9" customHeight="1" spans="1:20">
      <c r="A270" s="15" t="s">
        <v>739</v>
      </c>
      <c r="B270" s="16" t="s">
        <v>740</v>
      </c>
      <c r="C270" s="17" t="s">
        <v>179</v>
      </c>
      <c r="D270" s="18" t="s">
        <v>741</v>
      </c>
      <c r="E270" s="22">
        <f t="shared" ref="E270:E274" si="191">F270/D270</f>
        <v>73.7500030897384</v>
      </c>
      <c r="F270" s="20" t="s">
        <v>742</v>
      </c>
      <c r="H270" s="21" t="s">
        <v>739</v>
      </c>
      <c r="I270" s="39" t="s">
        <v>740</v>
      </c>
      <c r="J270" s="40" t="s">
        <v>179</v>
      </c>
      <c r="K270" s="46">
        <v>61936</v>
      </c>
      <c r="L270" s="22">
        <f t="shared" ref="L270:L274" si="192">E270</f>
        <v>73.7500030897384</v>
      </c>
      <c r="M270" s="42">
        <f t="shared" ref="M270:M274" si="193">K270*L270</f>
        <v>4567780.19136604</v>
      </c>
      <c r="N270" s="43"/>
      <c r="O270" s="21" t="s">
        <v>739</v>
      </c>
      <c r="P270" s="39" t="s">
        <v>740</v>
      </c>
      <c r="Q270" s="40" t="s">
        <v>179</v>
      </c>
      <c r="R270" s="41">
        <f t="shared" ref="R270:R274" si="194">D270-K270</f>
        <v>18977</v>
      </c>
      <c r="S270" s="22">
        <f t="shared" ref="S270:S274" si="195">L270</f>
        <v>73.7500030897384</v>
      </c>
      <c r="T270" s="42">
        <f t="shared" ref="T270:T274" si="196">R270*S270</f>
        <v>1399553.80863397</v>
      </c>
    </row>
    <row r="271" ht="13.2" customHeight="1" spans="1:20">
      <c r="A271" s="15" t="s">
        <v>743</v>
      </c>
      <c r="B271" s="16" t="s">
        <v>744</v>
      </c>
      <c r="C271" s="17"/>
      <c r="D271" s="18"/>
      <c r="E271" s="18"/>
      <c r="F271" s="20"/>
      <c r="H271" s="21" t="s">
        <v>743</v>
      </c>
      <c r="I271" s="39" t="s">
        <v>744</v>
      </c>
      <c r="J271" s="40"/>
      <c r="K271" s="46"/>
      <c r="L271" s="47"/>
      <c r="M271" s="44"/>
      <c r="N271" s="45"/>
      <c r="O271" s="21" t="s">
        <v>743</v>
      </c>
      <c r="P271" s="39" t="s">
        <v>744</v>
      </c>
      <c r="Q271" s="40"/>
      <c r="R271" s="47"/>
      <c r="S271" s="47"/>
      <c r="T271" s="44"/>
    </row>
    <row r="272" ht="13.2" customHeight="1" spans="1:20">
      <c r="A272" s="15" t="s">
        <v>745</v>
      </c>
      <c r="B272" s="16" t="s">
        <v>746</v>
      </c>
      <c r="C272" s="17" t="s">
        <v>179</v>
      </c>
      <c r="D272" s="18" t="s">
        <v>741</v>
      </c>
      <c r="E272" s="22">
        <f t="shared" si="191"/>
        <v>1.90000370768603</v>
      </c>
      <c r="F272" s="20" t="s">
        <v>747</v>
      </c>
      <c r="H272" s="21" t="s">
        <v>745</v>
      </c>
      <c r="I272" s="39" t="s">
        <v>746</v>
      </c>
      <c r="J272" s="40" t="s">
        <v>179</v>
      </c>
      <c r="K272" s="46">
        <v>61936</v>
      </c>
      <c r="L272" s="22">
        <f t="shared" si="192"/>
        <v>1.90000370768603</v>
      </c>
      <c r="M272" s="42">
        <f t="shared" si="193"/>
        <v>117678.629639242</v>
      </c>
      <c r="N272" s="43"/>
      <c r="O272" s="21" t="s">
        <v>745</v>
      </c>
      <c r="P272" s="39" t="s">
        <v>746</v>
      </c>
      <c r="Q272" s="40" t="s">
        <v>179</v>
      </c>
      <c r="R272" s="41">
        <f t="shared" si="194"/>
        <v>18977</v>
      </c>
      <c r="S272" s="22">
        <f t="shared" si="195"/>
        <v>1.90000370768603</v>
      </c>
      <c r="T272" s="42">
        <f t="shared" si="196"/>
        <v>36056.3703607578</v>
      </c>
    </row>
    <row r="273" ht="13.9" customHeight="1" spans="1:20">
      <c r="A273" s="15" t="s">
        <v>748</v>
      </c>
      <c r="B273" s="16" t="s">
        <v>749</v>
      </c>
      <c r="C273" s="17"/>
      <c r="D273" s="18"/>
      <c r="E273" s="18"/>
      <c r="F273" s="20"/>
      <c r="H273" s="21" t="s">
        <v>748</v>
      </c>
      <c r="I273" s="39" t="s">
        <v>749</v>
      </c>
      <c r="J273" s="40"/>
      <c r="K273" s="46"/>
      <c r="L273" s="47"/>
      <c r="M273" s="44"/>
      <c r="N273" s="45"/>
      <c r="O273" s="21" t="s">
        <v>748</v>
      </c>
      <c r="P273" s="39" t="s">
        <v>749</v>
      </c>
      <c r="Q273" s="40"/>
      <c r="R273" s="47"/>
      <c r="S273" s="47"/>
      <c r="T273" s="44"/>
    </row>
    <row r="274" ht="13.2" customHeight="1" spans="1:20">
      <c r="A274" s="15" t="s">
        <v>750</v>
      </c>
      <c r="B274" s="16" t="s">
        <v>751</v>
      </c>
      <c r="C274" s="17" t="s">
        <v>179</v>
      </c>
      <c r="D274" s="18" t="s">
        <v>741</v>
      </c>
      <c r="E274" s="22">
        <f t="shared" si="191"/>
        <v>108.530001359485</v>
      </c>
      <c r="F274" s="20" t="s">
        <v>752</v>
      </c>
      <c r="H274" s="21" t="s">
        <v>750</v>
      </c>
      <c r="I274" s="39" t="s">
        <v>751</v>
      </c>
      <c r="J274" s="40" t="s">
        <v>179</v>
      </c>
      <c r="K274" s="46">
        <v>61936</v>
      </c>
      <c r="L274" s="22">
        <f t="shared" si="192"/>
        <v>108.530001359485</v>
      </c>
      <c r="M274" s="42">
        <f t="shared" si="193"/>
        <v>6721914.16420106</v>
      </c>
      <c r="N274" s="43"/>
      <c r="O274" s="21" t="s">
        <v>750</v>
      </c>
      <c r="P274" s="39" t="s">
        <v>751</v>
      </c>
      <c r="Q274" s="40" t="s">
        <v>179</v>
      </c>
      <c r="R274" s="41">
        <f t="shared" si="194"/>
        <v>18977</v>
      </c>
      <c r="S274" s="22">
        <f t="shared" si="195"/>
        <v>108.530001359485</v>
      </c>
      <c r="T274" s="42">
        <f t="shared" si="196"/>
        <v>2059573.83579895</v>
      </c>
    </row>
    <row r="275" ht="13.9" customHeight="1" spans="1:20">
      <c r="A275" s="15" t="s">
        <v>753</v>
      </c>
      <c r="B275" s="16" t="s">
        <v>754</v>
      </c>
      <c r="C275" s="17"/>
      <c r="D275" s="18"/>
      <c r="E275" s="18"/>
      <c r="F275" s="20"/>
      <c r="H275" s="21" t="s">
        <v>753</v>
      </c>
      <c r="I275" s="39" t="s">
        <v>754</v>
      </c>
      <c r="J275" s="40"/>
      <c r="K275" s="46"/>
      <c r="L275" s="47"/>
      <c r="M275" s="44"/>
      <c r="N275" s="45"/>
      <c r="O275" s="21" t="s">
        <v>753</v>
      </c>
      <c r="P275" s="39" t="s">
        <v>754</v>
      </c>
      <c r="Q275" s="40"/>
      <c r="R275" s="47"/>
      <c r="S275" s="47"/>
      <c r="T275" s="44"/>
    </row>
    <row r="276" ht="13.2" customHeight="1" spans="1:20">
      <c r="A276" s="15" t="s">
        <v>755</v>
      </c>
      <c r="B276" s="16" t="s">
        <v>756</v>
      </c>
      <c r="C276" s="17" t="s">
        <v>179</v>
      </c>
      <c r="D276" s="18" t="s">
        <v>741</v>
      </c>
      <c r="E276" s="22">
        <f t="shared" ref="E276:E280" si="197">F276/D276</f>
        <v>8.9800032133279</v>
      </c>
      <c r="F276" s="20" t="s">
        <v>757</v>
      </c>
      <c r="H276" s="21" t="s">
        <v>755</v>
      </c>
      <c r="I276" s="39" t="s">
        <v>756</v>
      </c>
      <c r="J276" s="40" t="s">
        <v>179</v>
      </c>
      <c r="K276" s="46">
        <v>61936</v>
      </c>
      <c r="L276" s="22">
        <f t="shared" ref="L276:L280" si="198">E276</f>
        <v>8.9800032133279</v>
      </c>
      <c r="M276" s="42">
        <f t="shared" ref="M276:M280" si="199">K276*L276</f>
        <v>556185.479020677</v>
      </c>
      <c r="N276" s="43"/>
      <c r="O276" s="21" t="s">
        <v>755</v>
      </c>
      <c r="P276" s="39" t="s">
        <v>756</v>
      </c>
      <c r="Q276" s="40" t="s">
        <v>179</v>
      </c>
      <c r="R276" s="41">
        <f t="shared" ref="R276:R280" si="200">D276-K276</f>
        <v>18977</v>
      </c>
      <c r="S276" s="22">
        <f t="shared" ref="S276:S280" si="201">L276</f>
        <v>8.9800032133279</v>
      </c>
      <c r="T276" s="42">
        <f t="shared" ref="T276:T280" si="202">R276*S276</f>
        <v>170413.520979324</v>
      </c>
    </row>
    <row r="277" ht="13.2" customHeight="1" spans="1:20">
      <c r="A277" s="15" t="s">
        <v>758</v>
      </c>
      <c r="B277" s="16" t="s">
        <v>759</v>
      </c>
      <c r="C277" s="17"/>
      <c r="D277" s="18"/>
      <c r="E277" s="18"/>
      <c r="F277" s="20"/>
      <c r="H277" s="21" t="s">
        <v>758</v>
      </c>
      <c r="I277" s="39" t="s">
        <v>759</v>
      </c>
      <c r="J277" s="40"/>
      <c r="K277" s="46"/>
      <c r="L277" s="47"/>
      <c r="M277" s="44"/>
      <c r="N277" s="45"/>
      <c r="O277" s="21" t="s">
        <v>758</v>
      </c>
      <c r="P277" s="39" t="s">
        <v>759</v>
      </c>
      <c r="Q277" s="40"/>
      <c r="R277" s="47"/>
      <c r="S277" s="47"/>
      <c r="T277" s="44"/>
    </row>
    <row r="278" ht="13.9" customHeight="1" spans="1:20">
      <c r="A278" s="15" t="s">
        <v>760</v>
      </c>
      <c r="B278" s="16" t="s">
        <v>761</v>
      </c>
      <c r="C278" s="17" t="s">
        <v>179</v>
      </c>
      <c r="D278" s="18" t="s">
        <v>741</v>
      </c>
      <c r="E278" s="22">
        <f t="shared" si="197"/>
        <v>4.18999419129188</v>
      </c>
      <c r="F278" s="20" t="s">
        <v>762</v>
      </c>
      <c r="H278" s="21" t="s">
        <v>760</v>
      </c>
      <c r="I278" s="39" t="s">
        <v>761</v>
      </c>
      <c r="J278" s="40" t="s">
        <v>179</v>
      </c>
      <c r="K278" s="46">
        <v>61936</v>
      </c>
      <c r="L278" s="22">
        <f t="shared" si="198"/>
        <v>4.18999419129188</v>
      </c>
      <c r="M278" s="42">
        <f t="shared" si="199"/>
        <v>259511.480231854</v>
      </c>
      <c r="N278" s="43"/>
      <c r="O278" s="21" t="s">
        <v>760</v>
      </c>
      <c r="P278" s="39" t="s">
        <v>761</v>
      </c>
      <c r="Q278" s="40" t="s">
        <v>179</v>
      </c>
      <c r="R278" s="41">
        <f t="shared" si="200"/>
        <v>18977</v>
      </c>
      <c r="S278" s="22">
        <f t="shared" si="201"/>
        <v>4.18999419129188</v>
      </c>
      <c r="T278" s="42">
        <f t="shared" si="202"/>
        <v>79513.519768146</v>
      </c>
    </row>
    <row r="279" ht="13.2" customHeight="1" spans="1:20">
      <c r="A279" s="15" t="s">
        <v>763</v>
      </c>
      <c r="B279" s="16" t="s">
        <v>764</v>
      </c>
      <c r="C279" s="17"/>
      <c r="D279" s="18"/>
      <c r="E279" s="18"/>
      <c r="F279" s="20"/>
      <c r="H279" s="21" t="s">
        <v>763</v>
      </c>
      <c r="I279" s="39" t="s">
        <v>764</v>
      </c>
      <c r="J279" s="40"/>
      <c r="K279" s="46"/>
      <c r="L279" s="47"/>
      <c r="M279" s="44"/>
      <c r="N279" s="45"/>
      <c r="O279" s="21" t="s">
        <v>763</v>
      </c>
      <c r="P279" s="39" t="s">
        <v>764</v>
      </c>
      <c r="Q279" s="40"/>
      <c r="R279" s="47"/>
      <c r="S279" s="47"/>
      <c r="T279" s="44"/>
    </row>
    <row r="280" ht="13.2" customHeight="1" spans="1:20">
      <c r="A280" s="15" t="s">
        <v>765</v>
      </c>
      <c r="B280" s="16" t="s">
        <v>766</v>
      </c>
      <c r="C280" s="17" t="s">
        <v>179</v>
      </c>
      <c r="D280" s="18" t="s">
        <v>741</v>
      </c>
      <c r="E280" s="22">
        <f t="shared" si="197"/>
        <v>57.9599940677023</v>
      </c>
      <c r="F280" s="20" t="s">
        <v>767</v>
      </c>
      <c r="H280" s="21" t="s">
        <v>765</v>
      </c>
      <c r="I280" s="39" t="s">
        <v>766</v>
      </c>
      <c r="J280" s="40" t="s">
        <v>179</v>
      </c>
      <c r="K280" s="46">
        <v>61936</v>
      </c>
      <c r="L280" s="22">
        <f t="shared" si="198"/>
        <v>57.9599940677023</v>
      </c>
      <c r="M280" s="42">
        <f t="shared" si="199"/>
        <v>3589810.19257721</v>
      </c>
      <c r="N280" s="43"/>
      <c r="O280" s="21" t="s">
        <v>765</v>
      </c>
      <c r="P280" s="39" t="s">
        <v>766</v>
      </c>
      <c r="Q280" s="40" t="s">
        <v>179</v>
      </c>
      <c r="R280" s="41">
        <f t="shared" si="200"/>
        <v>18977</v>
      </c>
      <c r="S280" s="22">
        <f t="shared" si="201"/>
        <v>57.9599940677023</v>
      </c>
      <c r="T280" s="42">
        <f t="shared" si="202"/>
        <v>1099906.80742279</v>
      </c>
    </row>
    <row r="281" ht="13.9" customHeight="1" spans="1:20">
      <c r="A281" s="15" t="s">
        <v>768</v>
      </c>
      <c r="B281" s="16" t="s">
        <v>764</v>
      </c>
      <c r="C281" s="17"/>
      <c r="D281" s="18"/>
      <c r="E281" s="18"/>
      <c r="F281" s="20"/>
      <c r="H281" s="21" t="s">
        <v>768</v>
      </c>
      <c r="I281" s="39" t="s">
        <v>764</v>
      </c>
      <c r="J281" s="40"/>
      <c r="K281" s="46"/>
      <c r="L281" s="47"/>
      <c r="M281" s="44"/>
      <c r="N281" s="45"/>
      <c r="O281" s="21" t="s">
        <v>768</v>
      </c>
      <c r="P281" s="39" t="s">
        <v>764</v>
      </c>
      <c r="Q281" s="40"/>
      <c r="R281" s="47"/>
      <c r="S281" s="47"/>
      <c r="T281" s="44"/>
    </row>
    <row r="282" ht="13.2" customHeight="1" spans="1:20">
      <c r="A282" s="15" t="s">
        <v>769</v>
      </c>
      <c r="B282" s="16" t="s">
        <v>770</v>
      </c>
      <c r="C282" s="17" t="s">
        <v>179</v>
      </c>
      <c r="D282" s="18" t="s">
        <v>771</v>
      </c>
      <c r="E282" s="22">
        <f t="shared" ref="E282:E286" si="203">F282/D282</f>
        <v>51.3000010987441</v>
      </c>
      <c r="F282" s="20" t="s">
        <v>772</v>
      </c>
      <c r="H282" s="21" t="s">
        <v>769</v>
      </c>
      <c r="I282" s="39" t="s">
        <v>770</v>
      </c>
      <c r="J282" s="40" t="s">
        <v>179</v>
      </c>
      <c r="K282" s="46">
        <v>69675.5</v>
      </c>
      <c r="L282" s="22">
        <f t="shared" ref="L282:L286" si="204">E282</f>
        <v>51.3000010987441</v>
      </c>
      <c r="M282" s="42">
        <f t="shared" ref="M282:M286" si="205">K282*L282</f>
        <v>3574353.22655554</v>
      </c>
      <c r="N282" s="43"/>
      <c r="O282" s="21" t="s">
        <v>769</v>
      </c>
      <c r="P282" s="39" t="s">
        <v>770</v>
      </c>
      <c r="Q282" s="40" t="s">
        <v>179</v>
      </c>
      <c r="R282" s="41">
        <f t="shared" ref="R282:R286" si="206">D282-K282</f>
        <v>21337.5</v>
      </c>
      <c r="S282" s="22">
        <f t="shared" ref="S282:S286" si="207">L282</f>
        <v>51.3000010987441</v>
      </c>
      <c r="T282" s="42">
        <f t="shared" ref="T282:T286" si="208">R282*S282</f>
        <v>1094613.77344445</v>
      </c>
    </row>
    <row r="283" ht="13.9" customHeight="1" spans="1:20">
      <c r="A283" s="15" t="s">
        <v>773</v>
      </c>
      <c r="B283" s="16" t="s">
        <v>774</v>
      </c>
      <c r="C283" s="17"/>
      <c r="D283" s="18"/>
      <c r="E283" s="18"/>
      <c r="F283" s="20"/>
      <c r="H283" s="21" t="s">
        <v>773</v>
      </c>
      <c r="I283" s="39" t="s">
        <v>774</v>
      </c>
      <c r="J283" s="40"/>
      <c r="K283" s="46"/>
      <c r="L283" s="47"/>
      <c r="M283" s="44"/>
      <c r="N283" s="45"/>
      <c r="O283" s="21" t="s">
        <v>773</v>
      </c>
      <c r="P283" s="39" t="s">
        <v>774</v>
      </c>
      <c r="Q283" s="40"/>
      <c r="R283" s="47"/>
      <c r="S283" s="47"/>
      <c r="T283" s="44"/>
    </row>
    <row r="284" ht="13.2" customHeight="1" spans="1:20">
      <c r="A284" s="15" t="s">
        <v>775</v>
      </c>
      <c r="B284" s="16" t="s">
        <v>776</v>
      </c>
      <c r="C284" s="17" t="s">
        <v>179</v>
      </c>
      <c r="D284" s="18" t="s">
        <v>777</v>
      </c>
      <c r="E284" s="22">
        <f t="shared" si="203"/>
        <v>30.0099949232136</v>
      </c>
      <c r="F284" s="20" t="s">
        <v>778</v>
      </c>
      <c r="H284" s="21" t="s">
        <v>775</v>
      </c>
      <c r="I284" s="39" t="s">
        <v>776</v>
      </c>
      <c r="J284" s="40" t="s">
        <v>179</v>
      </c>
      <c r="K284" s="46">
        <v>72384.5</v>
      </c>
      <c r="L284" s="22">
        <f t="shared" si="204"/>
        <v>30.0099949232136</v>
      </c>
      <c r="M284" s="42">
        <f t="shared" si="205"/>
        <v>2172258.47751935</v>
      </c>
      <c r="N284" s="43"/>
      <c r="O284" s="21" t="s">
        <v>775</v>
      </c>
      <c r="P284" s="39" t="s">
        <v>776</v>
      </c>
      <c r="Q284" s="40" t="s">
        <v>179</v>
      </c>
      <c r="R284" s="41">
        <f t="shared" si="206"/>
        <v>22163.5</v>
      </c>
      <c r="S284" s="22">
        <f t="shared" si="207"/>
        <v>30.0099949232136</v>
      </c>
      <c r="T284" s="42">
        <f t="shared" si="208"/>
        <v>665126.522480645</v>
      </c>
    </row>
    <row r="285" ht="13.2" customHeight="1" spans="1:20">
      <c r="A285" s="15" t="s">
        <v>779</v>
      </c>
      <c r="B285" s="16" t="s">
        <v>446</v>
      </c>
      <c r="C285" s="17"/>
      <c r="D285" s="18"/>
      <c r="E285" s="18"/>
      <c r="F285" s="20"/>
      <c r="H285" s="21" t="s">
        <v>779</v>
      </c>
      <c r="I285" s="39" t="s">
        <v>446</v>
      </c>
      <c r="J285" s="40"/>
      <c r="K285" s="46"/>
      <c r="L285" s="47"/>
      <c r="M285" s="44"/>
      <c r="N285" s="45"/>
      <c r="O285" s="21" t="s">
        <v>779</v>
      </c>
      <c r="P285" s="39" t="s">
        <v>446</v>
      </c>
      <c r="Q285" s="40"/>
      <c r="R285" s="47"/>
      <c r="S285" s="47"/>
      <c r="T285" s="44"/>
    </row>
    <row r="286" ht="13.9" customHeight="1" spans="1:20">
      <c r="A286" s="15" t="s">
        <v>780</v>
      </c>
      <c r="B286" s="16" t="s">
        <v>781</v>
      </c>
      <c r="C286" s="17" t="s">
        <v>189</v>
      </c>
      <c r="D286" s="18" t="s">
        <v>782</v>
      </c>
      <c r="E286" s="22">
        <f t="shared" si="203"/>
        <v>589.810734463277</v>
      </c>
      <c r="F286" s="20" t="s">
        <v>783</v>
      </c>
      <c r="H286" s="21" t="s">
        <v>780</v>
      </c>
      <c r="I286" s="39" t="s">
        <v>781</v>
      </c>
      <c r="J286" s="40" t="s">
        <v>189</v>
      </c>
      <c r="K286" s="46">
        <v>271</v>
      </c>
      <c r="L286" s="22">
        <f t="shared" si="204"/>
        <v>589.810734463277</v>
      </c>
      <c r="M286" s="42">
        <f t="shared" si="205"/>
        <v>159838.709039548</v>
      </c>
      <c r="N286" s="43"/>
      <c r="O286" s="21" t="s">
        <v>780</v>
      </c>
      <c r="P286" s="39" t="s">
        <v>781</v>
      </c>
      <c r="Q286" s="40" t="s">
        <v>189</v>
      </c>
      <c r="R286" s="41">
        <f t="shared" si="206"/>
        <v>83</v>
      </c>
      <c r="S286" s="22">
        <f t="shared" si="207"/>
        <v>589.810734463277</v>
      </c>
      <c r="T286" s="42">
        <f t="shared" si="208"/>
        <v>48954.290960452</v>
      </c>
    </row>
    <row r="287" ht="13.2" customHeight="1" spans="1:20">
      <c r="A287" s="15" t="s">
        <v>784</v>
      </c>
      <c r="B287" s="16" t="s">
        <v>785</v>
      </c>
      <c r="C287" s="17"/>
      <c r="D287" s="18"/>
      <c r="E287" s="18"/>
      <c r="F287" s="20"/>
      <c r="H287" s="21" t="s">
        <v>784</v>
      </c>
      <c r="I287" s="39" t="s">
        <v>785</v>
      </c>
      <c r="J287" s="40"/>
      <c r="K287" s="46"/>
      <c r="L287" s="47"/>
      <c r="M287" s="44"/>
      <c r="N287" s="45"/>
      <c r="O287" s="21" t="s">
        <v>784</v>
      </c>
      <c r="P287" s="39" t="s">
        <v>785</v>
      </c>
      <c r="Q287" s="40"/>
      <c r="R287" s="47"/>
      <c r="S287" s="47"/>
      <c r="T287" s="44"/>
    </row>
    <row r="288" ht="13.2" customHeight="1" spans="1:20">
      <c r="A288" s="15" t="s">
        <v>786</v>
      </c>
      <c r="B288" s="16" t="s">
        <v>787</v>
      </c>
      <c r="C288" s="17" t="s">
        <v>189</v>
      </c>
      <c r="D288" s="18" t="s">
        <v>788</v>
      </c>
      <c r="E288" s="22">
        <f t="shared" ref="E288:E292" si="209">F288/D288</f>
        <v>51.960244648318</v>
      </c>
      <c r="F288" s="20" t="s">
        <v>789</v>
      </c>
      <c r="H288" s="21" t="s">
        <v>786</v>
      </c>
      <c r="I288" s="39" t="s">
        <v>787</v>
      </c>
      <c r="J288" s="40" t="s">
        <v>189</v>
      </c>
      <c r="K288" s="46">
        <v>1002</v>
      </c>
      <c r="L288" s="22">
        <f t="shared" ref="L288:L292" si="210">E288</f>
        <v>51.960244648318</v>
      </c>
      <c r="M288" s="42">
        <f t="shared" ref="M288:M292" si="211">K288*L288</f>
        <v>52064.1651376146</v>
      </c>
      <c r="N288" s="43"/>
      <c r="O288" s="21" t="s">
        <v>786</v>
      </c>
      <c r="P288" s="39" t="s">
        <v>787</v>
      </c>
      <c r="Q288" s="40" t="s">
        <v>189</v>
      </c>
      <c r="R288" s="41">
        <f t="shared" ref="R288:R292" si="212">D288-K288</f>
        <v>306</v>
      </c>
      <c r="S288" s="22">
        <f t="shared" ref="S288:S292" si="213">L288</f>
        <v>51.960244648318</v>
      </c>
      <c r="T288" s="42">
        <f t="shared" ref="T288:T292" si="214">R288*S288</f>
        <v>15899.8348623853</v>
      </c>
    </row>
    <row r="289" ht="13.9" customHeight="1" spans="1:20">
      <c r="A289" s="15" t="s">
        <v>790</v>
      </c>
      <c r="B289" s="16" t="s">
        <v>446</v>
      </c>
      <c r="C289" s="17"/>
      <c r="D289" s="18"/>
      <c r="E289" s="18"/>
      <c r="F289" s="20"/>
      <c r="H289" s="21" t="s">
        <v>790</v>
      </c>
      <c r="I289" s="39" t="s">
        <v>446</v>
      </c>
      <c r="J289" s="40"/>
      <c r="K289" s="46"/>
      <c r="L289" s="47"/>
      <c r="M289" s="44"/>
      <c r="N289" s="45"/>
      <c r="O289" s="21" t="s">
        <v>790</v>
      </c>
      <c r="P289" s="39" t="s">
        <v>446</v>
      </c>
      <c r="Q289" s="40"/>
      <c r="R289" s="47"/>
      <c r="S289" s="47"/>
      <c r="T289" s="44"/>
    </row>
    <row r="290" ht="13.2" customHeight="1" spans="1:20">
      <c r="A290" s="15" t="s">
        <v>791</v>
      </c>
      <c r="B290" s="16" t="s">
        <v>792</v>
      </c>
      <c r="C290" s="17" t="s">
        <v>189</v>
      </c>
      <c r="D290" s="18" t="s">
        <v>793</v>
      </c>
      <c r="E290" s="22">
        <f t="shared" si="209"/>
        <v>618.820096269555</v>
      </c>
      <c r="F290" s="20" t="s">
        <v>794</v>
      </c>
      <c r="H290" s="21" t="s">
        <v>791</v>
      </c>
      <c r="I290" s="39" t="s">
        <v>792</v>
      </c>
      <c r="J290" s="40" t="s">
        <v>189</v>
      </c>
      <c r="K290" s="46">
        <v>954</v>
      </c>
      <c r="L290" s="22">
        <f t="shared" si="210"/>
        <v>618.820096269555</v>
      </c>
      <c r="M290" s="42">
        <f t="shared" si="211"/>
        <v>590354.371841156</v>
      </c>
      <c r="N290" s="43"/>
      <c r="O290" s="21" t="s">
        <v>791</v>
      </c>
      <c r="P290" s="39" t="s">
        <v>792</v>
      </c>
      <c r="Q290" s="40" t="s">
        <v>189</v>
      </c>
      <c r="R290" s="41">
        <f t="shared" si="212"/>
        <v>708</v>
      </c>
      <c r="S290" s="22">
        <f t="shared" si="213"/>
        <v>618.820096269555</v>
      </c>
      <c r="T290" s="42">
        <f t="shared" si="214"/>
        <v>438124.628158845</v>
      </c>
    </row>
    <row r="291" ht="13.2" customHeight="1" spans="1:20">
      <c r="A291" s="15" t="s">
        <v>795</v>
      </c>
      <c r="B291" s="16" t="s">
        <v>796</v>
      </c>
      <c r="C291" s="17"/>
      <c r="D291" s="18"/>
      <c r="E291" s="18"/>
      <c r="F291" s="20"/>
      <c r="H291" s="21" t="s">
        <v>795</v>
      </c>
      <c r="I291" s="39" t="s">
        <v>796</v>
      </c>
      <c r="J291" s="40"/>
      <c r="K291" s="46"/>
      <c r="L291" s="47"/>
      <c r="M291" s="44"/>
      <c r="N291" s="45"/>
      <c r="O291" s="21" t="s">
        <v>795</v>
      </c>
      <c r="P291" s="39" t="s">
        <v>796</v>
      </c>
      <c r="Q291" s="40"/>
      <c r="R291" s="47"/>
      <c r="S291" s="47"/>
      <c r="T291" s="44"/>
    </row>
    <row r="292" ht="13.9" customHeight="1" spans="1:20">
      <c r="A292" s="15" t="s">
        <v>797</v>
      </c>
      <c r="B292" s="16" t="s">
        <v>798</v>
      </c>
      <c r="C292" s="17" t="s">
        <v>179</v>
      </c>
      <c r="D292" s="18" t="s">
        <v>799</v>
      </c>
      <c r="E292" s="22">
        <f t="shared" si="209"/>
        <v>99.4599609375</v>
      </c>
      <c r="F292" s="20" t="s">
        <v>800</v>
      </c>
      <c r="H292" s="21" t="s">
        <v>797</v>
      </c>
      <c r="I292" s="39" t="s">
        <v>798</v>
      </c>
      <c r="J292" s="40" t="s">
        <v>179</v>
      </c>
      <c r="K292" s="46">
        <v>9417</v>
      </c>
      <c r="L292" s="22">
        <f t="shared" si="210"/>
        <v>99.4599609375</v>
      </c>
      <c r="M292" s="42">
        <f t="shared" si="211"/>
        <v>936614.452148437</v>
      </c>
      <c r="N292" s="43"/>
      <c r="O292" s="21" t="s">
        <v>797</v>
      </c>
      <c r="P292" s="39" t="s">
        <v>798</v>
      </c>
      <c r="Q292" s="40" t="s">
        <v>179</v>
      </c>
      <c r="R292" s="41">
        <f t="shared" si="212"/>
        <v>2871</v>
      </c>
      <c r="S292" s="22">
        <f t="shared" si="213"/>
        <v>99.4599609375</v>
      </c>
      <c r="T292" s="42">
        <f t="shared" si="214"/>
        <v>285549.547851562</v>
      </c>
    </row>
    <row r="293" ht="13.2" customHeight="1" spans="1:20">
      <c r="A293" s="15" t="s">
        <v>801</v>
      </c>
      <c r="B293" s="16" t="s">
        <v>802</v>
      </c>
      <c r="C293" s="17" t="s">
        <v>179</v>
      </c>
      <c r="D293" s="18"/>
      <c r="E293" s="18"/>
      <c r="F293" s="20"/>
      <c r="H293" s="21" t="s">
        <v>801</v>
      </c>
      <c r="I293" s="39" t="s">
        <v>802</v>
      </c>
      <c r="J293" s="40" t="s">
        <v>179</v>
      </c>
      <c r="K293" s="46"/>
      <c r="L293" s="47"/>
      <c r="M293" s="44"/>
      <c r="N293" s="45"/>
      <c r="O293" s="21" t="s">
        <v>801</v>
      </c>
      <c r="P293" s="39" t="s">
        <v>802</v>
      </c>
      <c r="Q293" s="40" t="s">
        <v>179</v>
      </c>
      <c r="R293" s="47"/>
      <c r="S293" s="47"/>
      <c r="T293" s="44"/>
    </row>
    <row r="294" ht="13.9" customHeight="1" spans="1:20">
      <c r="A294" s="15" t="s">
        <v>803</v>
      </c>
      <c r="B294" s="16" t="s">
        <v>804</v>
      </c>
      <c r="C294" s="17" t="s">
        <v>179</v>
      </c>
      <c r="D294" s="18" t="s">
        <v>805</v>
      </c>
      <c r="E294" s="22">
        <f t="shared" ref="E294:E298" si="215">F294/D294</f>
        <v>243</v>
      </c>
      <c r="F294" s="20" t="s">
        <v>806</v>
      </c>
      <c r="H294" s="21" t="s">
        <v>803</v>
      </c>
      <c r="I294" s="39" t="s">
        <v>804</v>
      </c>
      <c r="J294" s="40" t="s">
        <v>179</v>
      </c>
      <c r="K294" s="46">
        <v>14190</v>
      </c>
      <c r="L294" s="22">
        <f t="shared" ref="L294:L298" si="216">E294</f>
        <v>243</v>
      </c>
      <c r="M294" s="42">
        <f t="shared" ref="M294:M298" si="217">K294*L294</f>
        <v>3448170</v>
      </c>
      <c r="N294" s="43"/>
      <c r="O294" s="21" t="s">
        <v>803</v>
      </c>
      <c r="P294" s="39" t="s">
        <v>804</v>
      </c>
      <c r="Q294" s="40" t="s">
        <v>179</v>
      </c>
      <c r="R294" s="41">
        <f t="shared" ref="R294:R298" si="218">D294-K294</f>
        <v>4327</v>
      </c>
      <c r="S294" s="22">
        <f t="shared" ref="S294:S298" si="219">L294</f>
        <v>243</v>
      </c>
      <c r="T294" s="42">
        <f t="shared" ref="T294:T298" si="220">R294*S294</f>
        <v>1051461</v>
      </c>
    </row>
    <row r="295" ht="13.2" customHeight="1" spans="1:20">
      <c r="A295" s="15" t="s">
        <v>807</v>
      </c>
      <c r="B295" s="16" t="s">
        <v>808</v>
      </c>
      <c r="C295" s="17" t="s">
        <v>179</v>
      </c>
      <c r="D295" s="18"/>
      <c r="E295" s="18"/>
      <c r="F295" s="20"/>
      <c r="H295" s="21" t="s">
        <v>807</v>
      </c>
      <c r="I295" s="39" t="s">
        <v>808</v>
      </c>
      <c r="J295" s="40" t="s">
        <v>179</v>
      </c>
      <c r="K295" s="46"/>
      <c r="L295" s="47"/>
      <c r="M295" s="44"/>
      <c r="N295" s="45"/>
      <c r="O295" s="21" t="s">
        <v>807</v>
      </c>
      <c r="P295" s="39" t="s">
        <v>808</v>
      </c>
      <c r="Q295" s="40" t="s">
        <v>179</v>
      </c>
      <c r="R295" s="47"/>
      <c r="S295" s="47"/>
      <c r="T295" s="44"/>
    </row>
    <row r="296" ht="13.2" customHeight="1" spans="1:20">
      <c r="A296" s="15" t="s">
        <v>809</v>
      </c>
      <c r="B296" s="16" t="s">
        <v>810</v>
      </c>
      <c r="C296" s="17" t="s">
        <v>179</v>
      </c>
      <c r="D296" s="18" t="s">
        <v>805</v>
      </c>
      <c r="E296" s="22">
        <f t="shared" si="215"/>
        <v>22.5100178214614</v>
      </c>
      <c r="F296" s="20" t="s">
        <v>811</v>
      </c>
      <c r="H296" s="21" t="s">
        <v>809</v>
      </c>
      <c r="I296" s="39" t="s">
        <v>810</v>
      </c>
      <c r="J296" s="40" t="s">
        <v>179</v>
      </c>
      <c r="K296" s="46">
        <v>14190</v>
      </c>
      <c r="L296" s="22">
        <f t="shared" si="216"/>
        <v>22.5100178214614</v>
      </c>
      <c r="M296" s="42">
        <f t="shared" si="217"/>
        <v>319417.152886537</v>
      </c>
      <c r="N296" s="43"/>
      <c r="O296" s="21" t="s">
        <v>809</v>
      </c>
      <c r="P296" s="39" t="s">
        <v>810</v>
      </c>
      <c r="Q296" s="40" t="s">
        <v>179</v>
      </c>
      <c r="R296" s="41">
        <f t="shared" si="218"/>
        <v>4327</v>
      </c>
      <c r="S296" s="22">
        <f t="shared" si="219"/>
        <v>22.5100178214614</v>
      </c>
      <c r="T296" s="42">
        <f t="shared" si="220"/>
        <v>97400.8471134635</v>
      </c>
    </row>
    <row r="297" ht="13.9" customHeight="1" spans="1:20">
      <c r="A297" s="15" t="s">
        <v>812</v>
      </c>
      <c r="B297" s="16" t="s">
        <v>813</v>
      </c>
      <c r="C297" s="17"/>
      <c r="D297" s="18"/>
      <c r="E297" s="18"/>
      <c r="F297" s="20"/>
      <c r="H297" s="21" t="s">
        <v>812</v>
      </c>
      <c r="I297" s="39" t="s">
        <v>813</v>
      </c>
      <c r="J297" s="40"/>
      <c r="K297" s="46"/>
      <c r="L297" s="47"/>
      <c r="M297" s="44"/>
      <c r="N297" s="45"/>
      <c r="O297" s="21" t="s">
        <v>812</v>
      </c>
      <c r="P297" s="39" t="s">
        <v>813</v>
      </c>
      <c r="Q297" s="40"/>
      <c r="R297" s="47"/>
      <c r="S297" s="47"/>
      <c r="T297" s="44"/>
    </row>
    <row r="298" ht="13.2" customHeight="1" spans="1:20">
      <c r="A298" s="15" t="s">
        <v>814</v>
      </c>
      <c r="B298" s="16" t="s">
        <v>815</v>
      </c>
      <c r="C298" s="17" t="s">
        <v>179</v>
      </c>
      <c r="D298" s="18" t="s">
        <v>816</v>
      </c>
      <c r="E298" s="22">
        <f t="shared" si="215"/>
        <v>198.0699669967</v>
      </c>
      <c r="F298" s="20" t="s">
        <v>817</v>
      </c>
      <c r="H298" s="21" t="s">
        <v>814</v>
      </c>
      <c r="I298" s="39" t="s">
        <v>815</v>
      </c>
      <c r="J298" s="40" t="s">
        <v>179</v>
      </c>
      <c r="K298" s="46">
        <v>2322</v>
      </c>
      <c r="L298" s="22">
        <f t="shared" si="216"/>
        <v>198.0699669967</v>
      </c>
      <c r="M298" s="42">
        <f t="shared" si="217"/>
        <v>459918.463366337</v>
      </c>
      <c r="N298" s="43"/>
      <c r="O298" s="21" t="s">
        <v>814</v>
      </c>
      <c r="P298" s="39" t="s">
        <v>815</v>
      </c>
      <c r="Q298" s="40" t="s">
        <v>179</v>
      </c>
      <c r="R298" s="41">
        <f t="shared" si="218"/>
        <v>708</v>
      </c>
      <c r="S298" s="22">
        <f t="shared" si="219"/>
        <v>198.0699669967</v>
      </c>
      <c r="T298" s="42">
        <f t="shared" si="220"/>
        <v>140233.536633664</v>
      </c>
    </row>
    <row r="299" ht="13.2" customHeight="1" spans="1:20">
      <c r="A299" s="15" t="s">
        <v>818</v>
      </c>
      <c r="B299" s="16" t="s">
        <v>819</v>
      </c>
      <c r="C299" s="17"/>
      <c r="D299" s="18"/>
      <c r="E299" s="18"/>
      <c r="F299" s="20"/>
      <c r="H299" s="21" t="s">
        <v>818</v>
      </c>
      <c r="I299" s="39" t="s">
        <v>819</v>
      </c>
      <c r="J299" s="40"/>
      <c r="K299" s="46"/>
      <c r="L299" s="47"/>
      <c r="M299" s="44"/>
      <c r="N299" s="45"/>
      <c r="O299" s="21" t="s">
        <v>818</v>
      </c>
      <c r="P299" s="39" t="s">
        <v>819</v>
      </c>
      <c r="Q299" s="40"/>
      <c r="R299" s="47"/>
      <c r="S299" s="47"/>
      <c r="T299" s="44"/>
    </row>
    <row r="300" ht="13.9" customHeight="1" spans="1:20">
      <c r="A300" s="15" t="s">
        <v>820</v>
      </c>
      <c r="B300" s="16" t="s">
        <v>821</v>
      </c>
      <c r="C300" s="17" t="s">
        <v>108</v>
      </c>
      <c r="D300" s="18" t="s">
        <v>822</v>
      </c>
      <c r="E300" s="22">
        <f t="shared" ref="E300:E302" si="221">F300/D300</f>
        <v>181.78</v>
      </c>
      <c r="F300" s="20" t="s">
        <v>823</v>
      </c>
      <c r="H300" s="21" t="s">
        <v>820</v>
      </c>
      <c r="I300" s="39" t="s">
        <v>821</v>
      </c>
      <c r="J300" s="40" t="s">
        <v>108</v>
      </c>
      <c r="K300" s="46">
        <v>15480</v>
      </c>
      <c r="L300" s="22">
        <f t="shared" ref="L300:L302" si="222">E300</f>
        <v>181.78</v>
      </c>
      <c r="M300" s="42">
        <f t="shared" ref="M300:M302" si="223">K300*L300</f>
        <v>2813954.4</v>
      </c>
      <c r="N300" s="43"/>
      <c r="O300" s="21" t="s">
        <v>820</v>
      </c>
      <c r="P300" s="39" t="s">
        <v>821</v>
      </c>
      <c r="Q300" s="40" t="s">
        <v>108</v>
      </c>
      <c r="R300" s="41">
        <f t="shared" ref="R300:R302" si="224">D300-K300</f>
        <v>4720</v>
      </c>
      <c r="S300" s="22">
        <f t="shared" ref="S300:S302" si="225">L300</f>
        <v>181.78</v>
      </c>
      <c r="T300" s="42">
        <f t="shared" ref="T300:T302" si="226">R300*S300</f>
        <v>858001.6</v>
      </c>
    </row>
    <row r="301" ht="13.2" customHeight="1" spans="1:20">
      <c r="A301" s="15" t="s">
        <v>824</v>
      </c>
      <c r="B301" s="16" t="s">
        <v>825</v>
      </c>
      <c r="C301" s="17" t="s">
        <v>108</v>
      </c>
      <c r="D301" s="18" t="s">
        <v>826</v>
      </c>
      <c r="E301" s="22">
        <f t="shared" si="221"/>
        <v>69.2500106080536</v>
      </c>
      <c r="F301" s="20" t="s">
        <v>827</v>
      </c>
      <c r="H301" s="21" t="s">
        <v>824</v>
      </c>
      <c r="I301" s="39" t="s">
        <v>825</v>
      </c>
      <c r="J301" s="40" t="s">
        <v>108</v>
      </c>
      <c r="K301" s="46">
        <v>18060</v>
      </c>
      <c r="L301" s="22">
        <f t="shared" si="222"/>
        <v>69.2500106080536</v>
      </c>
      <c r="M301" s="42">
        <f t="shared" si="223"/>
        <v>1250655.19158145</v>
      </c>
      <c r="N301" s="43"/>
      <c r="O301" s="21" t="s">
        <v>824</v>
      </c>
      <c r="P301" s="39" t="s">
        <v>825</v>
      </c>
      <c r="Q301" s="40" t="s">
        <v>108</v>
      </c>
      <c r="R301" s="41">
        <f t="shared" si="224"/>
        <v>5507</v>
      </c>
      <c r="S301" s="22">
        <f t="shared" si="225"/>
        <v>69.2500106080536</v>
      </c>
      <c r="T301" s="42">
        <f t="shared" si="226"/>
        <v>381359.808418551</v>
      </c>
    </row>
    <row r="302" ht="13.9" customHeight="1" spans="1:20">
      <c r="A302" s="15" t="s">
        <v>828</v>
      </c>
      <c r="B302" s="16" t="s">
        <v>829</v>
      </c>
      <c r="C302" s="17" t="s">
        <v>189</v>
      </c>
      <c r="D302" s="18" t="s">
        <v>830</v>
      </c>
      <c r="E302" s="22">
        <f t="shared" si="221"/>
        <v>589.810252996005</v>
      </c>
      <c r="F302" s="20" t="s">
        <v>831</v>
      </c>
      <c r="H302" s="21" t="s">
        <v>828</v>
      </c>
      <c r="I302" s="39" t="s">
        <v>829</v>
      </c>
      <c r="J302" s="40" t="s">
        <v>189</v>
      </c>
      <c r="K302" s="46">
        <v>1151</v>
      </c>
      <c r="L302" s="22">
        <f t="shared" si="222"/>
        <v>589.810252996005</v>
      </c>
      <c r="M302" s="42">
        <f t="shared" si="223"/>
        <v>678871.601198402</v>
      </c>
      <c r="N302" s="43"/>
      <c r="O302" s="21" t="s">
        <v>828</v>
      </c>
      <c r="P302" s="39" t="s">
        <v>829</v>
      </c>
      <c r="Q302" s="40" t="s">
        <v>189</v>
      </c>
      <c r="R302" s="41">
        <f t="shared" si="224"/>
        <v>351</v>
      </c>
      <c r="S302" s="22">
        <f t="shared" si="225"/>
        <v>589.810252996005</v>
      </c>
      <c r="T302" s="42">
        <f t="shared" si="226"/>
        <v>207023.398801598</v>
      </c>
    </row>
    <row r="303" ht="13.2" customHeight="1" spans="1:20">
      <c r="A303" s="15" t="s">
        <v>832</v>
      </c>
      <c r="B303" s="16" t="s">
        <v>833</v>
      </c>
      <c r="C303" s="17"/>
      <c r="D303" s="18"/>
      <c r="E303" s="18"/>
      <c r="F303" s="20"/>
      <c r="H303" s="21" t="s">
        <v>832</v>
      </c>
      <c r="I303" s="39" t="s">
        <v>833</v>
      </c>
      <c r="J303" s="40"/>
      <c r="K303" s="46"/>
      <c r="L303" s="47"/>
      <c r="M303" s="44"/>
      <c r="N303" s="45"/>
      <c r="O303" s="21" t="s">
        <v>832</v>
      </c>
      <c r="P303" s="39" t="s">
        <v>833</v>
      </c>
      <c r="Q303" s="40"/>
      <c r="R303" s="47"/>
      <c r="S303" s="47"/>
      <c r="T303" s="44"/>
    </row>
    <row r="304" ht="13.2" customHeight="1" spans="1:20">
      <c r="A304" s="15" t="s">
        <v>834</v>
      </c>
      <c r="B304" s="16" t="s">
        <v>835</v>
      </c>
      <c r="C304" s="17" t="s">
        <v>511</v>
      </c>
      <c r="D304" s="18" t="s">
        <v>542</v>
      </c>
      <c r="E304" s="22">
        <f t="shared" ref="E304:E306" si="227">F304/D304</f>
        <v>2000</v>
      </c>
      <c r="F304" s="20" t="s">
        <v>836</v>
      </c>
      <c r="H304" s="21" t="s">
        <v>834</v>
      </c>
      <c r="I304" s="39" t="s">
        <v>835</v>
      </c>
      <c r="J304" s="40" t="s">
        <v>511</v>
      </c>
      <c r="K304" s="46">
        <v>4</v>
      </c>
      <c r="L304" s="22">
        <f t="shared" ref="L304:L306" si="228">E304</f>
        <v>2000</v>
      </c>
      <c r="M304" s="42">
        <f t="shared" ref="M304:M306" si="229">K304*L304</f>
        <v>8000</v>
      </c>
      <c r="N304" s="43"/>
      <c r="O304" s="21" t="s">
        <v>834</v>
      </c>
      <c r="P304" s="39" t="s">
        <v>835</v>
      </c>
      <c r="Q304" s="40" t="s">
        <v>511</v>
      </c>
      <c r="R304" s="41">
        <f t="shared" ref="R304:R306" si="230">D304-K304</f>
        <v>4</v>
      </c>
      <c r="S304" s="22">
        <f t="shared" ref="S304:S306" si="231">L304</f>
        <v>2000</v>
      </c>
      <c r="T304" s="42">
        <f t="shared" ref="T304:T306" si="232">R304*S304</f>
        <v>8000</v>
      </c>
    </row>
    <row r="305" ht="13.9" customHeight="1" spans="1:20">
      <c r="A305" s="15" t="s">
        <v>837</v>
      </c>
      <c r="B305" s="16" t="s">
        <v>838</v>
      </c>
      <c r="C305" s="17" t="s">
        <v>511</v>
      </c>
      <c r="D305" s="18" t="s">
        <v>839</v>
      </c>
      <c r="E305" s="22">
        <f t="shared" si="227"/>
        <v>2000</v>
      </c>
      <c r="F305" s="20" t="s">
        <v>840</v>
      </c>
      <c r="H305" s="21" t="s">
        <v>837</v>
      </c>
      <c r="I305" s="39" t="s">
        <v>838</v>
      </c>
      <c r="J305" s="40" t="s">
        <v>511</v>
      </c>
      <c r="K305" s="46">
        <v>82</v>
      </c>
      <c r="L305" s="22">
        <f t="shared" si="228"/>
        <v>2000</v>
      </c>
      <c r="M305" s="42">
        <f t="shared" si="229"/>
        <v>164000</v>
      </c>
      <c r="N305" s="43"/>
      <c r="O305" s="21" t="s">
        <v>837</v>
      </c>
      <c r="P305" s="39" t="s">
        <v>838</v>
      </c>
      <c r="Q305" s="40" t="s">
        <v>511</v>
      </c>
      <c r="R305" s="41">
        <f t="shared" si="230"/>
        <v>24</v>
      </c>
      <c r="S305" s="22">
        <f t="shared" si="231"/>
        <v>2000</v>
      </c>
      <c r="T305" s="42">
        <f t="shared" si="232"/>
        <v>48000</v>
      </c>
    </row>
    <row r="306" ht="13.2" customHeight="1" spans="1:20">
      <c r="A306" s="15" t="s">
        <v>841</v>
      </c>
      <c r="B306" s="16" t="s">
        <v>842</v>
      </c>
      <c r="C306" s="17" t="s">
        <v>511</v>
      </c>
      <c r="D306" s="18" t="s">
        <v>843</v>
      </c>
      <c r="E306" s="22">
        <f t="shared" si="227"/>
        <v>2000</v>
      </c>
      <c r="F306" s="20" t="s">
        <v>844</v>
      </c>
      <c r="H306" s="21" t="s">
        <v>841</v>
      </c>
      <c r="I306" s="39" t="s">
        <v>842</v>
      </c>
      <c r="J306" s="40" t="s">
        <v>511</v>
      </c>
      <c r="K306" s="46">
        <v>78</v>
      </c>
      <c r="L306" s="22">
        <f t="shared" si="228"/>
        <v>2000</v>
      </c>
      <c r="M306" s="42">
        <f t="shared" si="229"/>
        <v>156000</v>
      </c>
      <c r="N306" s="43"/>
      <c r="O306" s="21" t="s">
        <v>841</v>
      </c>
      <c r="P306" s="39" t="s">
        <v>842</v>
      </c>
      <c r="Q306" s="40" t="s">
        <v>511</v>
      </c>
      <c r="R306" s="41">
        <f t="shared" si="230"/>
        <v>25</v>
      </c>
      <c r="S306" s="22">
        <f t="shared" si="231"/>
        <v>2000</v>
      </c>
      <c r="T306" s="42">
        <f t="shared" si="232"/>
        <v>50000</v>
      </c>
    </row>
    <row r="307" ht="13.2" customHeight="1" spans="1:20">
      <c r="A307" s="15" t="s">
        <v>845</v>
      </c>
      <c r="B307" s="16" t="s">
        <v>738</v>
      </c>
      <c r="C307" s="17"/>
      <c r="D307" s="18"/>
      <c r="E307" s="18"/>
      <c r="F307" s="20"/>
      <c r="H307" s="21" t="s">
        <v>845</v>
      </c>
      <c r="I307" s="39" t="s">
        <v>738</v>
      </c>
      <c r="J307" s="40"/>
      <c r="K307" s="46"/>
      <c r="L307" s="47"/>
      <c r="M307" s="44"/>
      <c r="N307" s="45"/>
      <c r="O307" s="21" t="s">
        <v>845</v>
      </c>
      <c r="P307" s="39" t="s">
        <v>738</v>
      </c>
      <c r="Q307" s="40"/>
      <c r="R307" s="47"/>
      <c r="S307" s="47"/>
      <c r="T307" s="44"/>
    </row>
    <row r="308" ht="13.9" customHeight="1" spans="1:20">
      <c r="A308" s="15" t="s">
        <v>846</v>
      </c>
      <c r="B308" s="16" t="s">
        <v>740</v>
      </c>
      <c r="C308" s="17" t="s">
        <v>179</v>
      </c>
      <c r="D308" s="18" t="s">
        <v>847</v>
      </c>
      <c r="E308" s="22">
        <f t="shared" ref="E308:E312" si="233">F308/D308</f>
        <v>73.7099958694754</v>
      </c>
      <c r="F308" s="20" t="s">
        <v>848</v>
      </c>
      <c r="H308" s="21" t="s">
        <v>846</v>
      </c>
      <c r="I308" s="39" t="s">
        <v>740</v>
      </c>
      <c r="J308" s="40" t="s">
        <v>179</v>
      </c>
      <c r="K308" s="46">
        <v>24210</v>
      </c>
      <c r="L308" s="22">
        <f t="shared" ref="L308:L312" si="234">E308</f>
        <v>73.7099958694754</v>
      </c>
      <c r="M308" s="42">
        <f t="shared" ref="M308:M312" si="235">K308*L308</f>
        <v>1784519</v>
      </c>
      <c r="N308" s="43"/>
      <c r="O308" s="21" t="s">
        <v>846</v>
      </c>
      <c r="P308" s="39" t="s">
        <v>740</v>
      </c>
      <c r="Q308" s="40" t="s">
        <v>179</v>
      </c>
      <c r="R308" s="41">
        <f t="shared" ref="R308:R312" si="236">D308-K308</f>
        <v>0</v>
      </c>
      <c r="S308" s="22">
        <f t="shared" ref="S308:S312" si="237">L308</f>
        <v>73.7099958694754</v>
      </c>
      <c r="T308" s="42">
        <f t="shared" ref="T308:T312" si="238">R308*S308</f>
        <v>0</v>
      </c>
    </row>
    <row r="309" ht="13.2" customHeight="1" spans="1:20">
      <c r="A309" s="15" t="s">
        <v>849</v>
      </c>
      <c r="B309" s="16" t="s">
        <v>744</v>
      </c>
      <c r="C309" s="17"/>
      <c r="D309" s="18"/>
      <c r="E309" s="18"/>
      <c r="F309" s="20"/>
      <c r="H309" s="21" t="s">
        <v>849</v>
      </c>
      <c r="I309" s="39" t="s">
        <v>744</v>
      </c>
      <c r="J309" s="40"/>
      <c r="K309" s="46"/>
      <c r="L309" s="47"/>
      <c r="M309" s="44"/>
      <c r="N309" s="45"/>
      <c r="O309" s="21" t="s">
        <v>849</v>
      </c>
      <c r="P309" s="39" t="s">
        <v>744</v>
      </c>
      <c r="Q309" s="40"/>
      <c r="R309" s="47"/>
      <c r="S309" s="47"/>
      <c r="T309" s="44"/>
    </row>
    <row r="310" ht="13.9" customHeight="1" spans="1:20">
      <c r="A310" s="15" t="s">
        <v>850</v>
      </c>
      <c r="B310" s="16" t="s">
        <v>746</v>
      </c>
      <c r="C310" s="17" t="s">
        <v>179</v>
      </c>
      <c r="D310" s="18" t="s">
        <v>847</v>
      </c>
      <c r="E310" s="22">
        <f t="shared" si="233"/>
        <v>1.9</v>
      </c>
      <c r="F310" s="20" t="s">
        <v>851</v>
      </c>
      <c r="H310" s="21" t="s">
        <v>850</v>
      </c>
      <c r="I310" s="39" t="s">
        <v>746</v>
      </c>
      <c r="J310" s="40" t="s">
        <v>179</v>
      </c>
      <c r="K310" s="46">
        <v>24210</v>
      </c>
      <c r="L310" s="22">
        <f t="shared" si="234"/>
        <v>1.9</v>
      </c>
      <c r="M310" s="42">
        <f t="shared" si="235"/>
        <v>45999</v>
      </c>
      <c r="N310" s="43"/>
      <c r="O310" s="21" t="s">
        <v>850</v>
      </c>
      <c r="P310" s="39" t="s">
        <v>746</v>
      </c>
      <c r="Q310" s="40" t="s">
        <v>179</v>
      </c>
      <c r="R310" s="41">
        <f t="shared" si="236"/>
        <v>0</v>
      </c>
      <c r="S310" s="22">
        <f t="shared" si="237"/>
        <v>1.9</v>
      </c>
      <c r="T310" s="42">
        <f t="shared" si="238"/>
        <v>0</v>
      </c>
    </row>
    <row r="311" ht="13.2" customHeight="1" spans="1:20">
      <c r="A311" s="15" t="s">
        <v>852</v>
      </c>
      <c r="B311" s="16" t="s">
        <v>749</v>
      </c>
      <c r="C311" s="17"/>
      <c r="D311" s="18"/>
      <c r="E311" s="18"/>
      <c r="F311" s="20"/>
      <c r="H311" s="21" t="s">
        <v>852</v>
      </c>
      <c r="I311" s="39" t="s">
        <v>749</v>
      </c>
      <c r="J311" s="40"/>
      <c r="K311" s="46"/>
      <c r="L311" s="47"/>
      <c r="M311" s="44"/>
      <c r="N311" s="45"/>
      <c r="O311" s="21" t="s">
        <v>852</v>
      </c>
      <c r="P311" s="39" t="s">
        <v>749</v>
      </c>
      <c r="Q311" s="40"/>
      <c r="R311" s="47"/>
      <c r="S311" s="47"/>
      <c r="T311" s="44"/>
    </row>
    <row r="312" ht="13.2" customHeight="1" spans="1:20">
      <c r="A312" s="15" t="s">
        <v>853</v>
      </c>
      <c r="B312" s="16" t="s">
        <v>751</v>
      </c>
      <c r="C312" s="17" t="s">
        <v>179</v>
      </c>
      <c r="D312" s="18" t="s">
        <v>847</v>
      </c>
      <c r="E312" s="22">
        <f t="shared" si="233"/>
        <v>108.560016522098</v>
      </c>
      <c r="F312" s="20" t="s">
        <v>854</v>
      </c>
      <c r="H312" s="21" t="s">
        <v>853</v>
      </c>
      <c r="I312" s="39" t="s">
        <v>751</v>
      </c>
      <c r="J312" s="40" t="s">
        <v>179</v>
      </c>
      <c r="K312" s="46">
        <v>24210</v>
      </c>
      <c r="L312" s="22">
        <f t="shared" si="234"/>
        <v>108.560016522098</v>
      </c>
      <c r="M312" s="42">
        <f t="shared" si="235"/>
        <v>2628237.99999999</v>
      </c>
      <c r="N312" s="43"/>
      <c r="O312" s="21" t="s">
        <v>853</v>
      </c>
      <c r="P312" s="39" t="s">
        <v>751</v>
      </c>
      <c r="Q312" s="40" t="s">
        <v>179</v>
      </c>
      <c r="R312" s="41">
        <f t="shared" si="236"/>
        <v>0</v>
      </c>
      <c r="S312" s="22">
        <f t="shared" si="237"/>
        <v>108.560016522098</v>
      </c>
      <c r="T312" s="42">
        <f t="shared" si="238"/>
        <v>0</v>
      </c>
    </row>
    <row r="313" ht="13.9" customHeight="1" spans="1:20">
      <c r="A313" s="15" t="s">
        <v>855</v>
      </c>
      <c r="B313" s="16" t="s">
        <v>446</v>
      </c>
      <c r="C313" s="17"/>
      <c r="D313" s="18"/>
      <c r="E313" s="18"/>
      <c r="F313" s="20"/>
      <c r="H313" s="21" t="s">
        <v>855</v>
      </c>
      <c r="I313" s="39" t="s">
        <v>446</v>
      </c>
      <c r="J313" s="40"/>
      <c r="K313" s="46"/>
      <c r="L313" s="47"/>
      <c r="M313" s="44"/>
      <c r="N313" s="45"/>
      <c r="O313" s="21" t="s">
        <v>855</v>
      </c>
      <c r="P313" s="39" t="s">
        <v>446</v>
      </c>
      <c r="Q313" s="40"/>
      <c r="R313" s="47"/>
      <c r="S313" s="47"/>
      <c r="T313" s="44"/>
    </row>
    <row r="314" ht="13.2" customHeight="1" spans="1:20">
      <c r="A314" s="52" t="s">
        <v>856</v>
      </c>
      <c r="B314" s="53" t="s">
        <v>857</v>
      </c>
      <c r="C314" s="54" t="s">
        <v>179</v>
      </c>
      <c r="D314" s="55" t="s">
        <v>858</v>
      </c>
      <c r="E314" s="63">
        <f>F314/D314</f>
        <v>162.389994282447</v>
      </c>
      <c r="F314" s="56" t="s">
        <v>859</v>
      </c>
      <c r="H314" s="57" t="s">
        <v>856</v>
      </c>
      <c r="I314" s="58" t="s">
        <v>857</v>
      </c>
      <c r="J314" s="59" t="s">
        <v>179</v>
      </c>
      <c r="K314" s="64">
        <v>17490</v>
      </c>
      <c r="L314" s="63">
        <f>E314</f>
        <v>162.389994282447</v>
      </c>
      <c r="M314" s="65">
        <f>K314*L314</f>
        <v>2840201</v>
      </c>
      <c r="N314" s="43"/>
      <c r="O314" s="57" t="s">
        <v>856</v>
      </c>
      <c r="P314" s="58" t="s">
        <v>857</v>
      </c>
      <c r="Q314" s="59" t="s">
        <v>179</v>
      </c>
      <c r="R314" s="60">
        <f>D314-K314</f>
        <v>0</v>
      </c>
      <c r="S314" s="63">
        <f>L314</f>
        <v>162.389994282447</v>
      </c>
      <c r="T314" s="65">
        <f>R314*S314</f>
        <v>0</v>
      </c>
    </row>
    <row r="315" ht="16.1" customHeight="1" spans="1:20">
      <c r="A315" s="4" t="s">
        <v>80</v>
      </c>
      <c r="B315" s="4"/>
      <c r="C315" s="5" t="s">
        <v>81</v>
      </c>
      <c r="D315" s="5"/>
      <c r="E315" s="5"/>
      <c r="F315" s="5"/>
      <c r="H315" s="6" t="s">
        <v>80</v>
      </c>
      <c r="I315" s="6"/>
      <c r="J315" s="29" t="s">
        <v>81</v>
      </c>
      <c r="K315" s="30"/>
      <c r="L315" s="29"/>
      <c r="M315" s="29"/>
      <c r="N315" s="29"/>
      <c r="O315" s="6" t="s">
        <v>80</v>
      </c>
      <c r="P315" s="6"/>
      <c r="Q315" s="29" t="s">
        <v>81</v>
      </c>
      <c r="R315" s="29"/>
      <c r="S315" s="29"/>
      <c r="T315" s="29"/>
    </row>
    <row r="316" ht="16.85" customHeight="1" spans="1:20">
      <c r="A316" s="4"/>
      <c r="B316" s="4"/>
      <c r="C316" s="4"/>
      <c r="D316" s="4"/>
      <c r="E316" s="4"/>
      <c r="F316" s="4"/>
      <c r="H316" s="6"/>
      <c r="I316" s="6"/>
      <c r="J316" s="6"/>
      <c r="K316" s="31"/>
      <c r="L316" s="6"/>
      <c r="M316" s="6"/>
      <c r="N316" s="6"/>
      <c r="O316" s="6"/>
      <c r="P316" s="6"/>
      <c r="Q316" s="6"/>
      <c r="R316" s="6"/>
      <c r="S316" s="6"/>
      <c r="T316" s="6"/>
    </row>
    <row r="317" ht="32.95" customHeight="1" spans="1:20">
      <c r="A317" s="2" t="s">
        <v>82</v>
      </c>
      <c r="B317" s="2"/>
      <c r="C317" s="2"/>
      <c r="D317" s="2"/>
      <c r="E317" s="2"/>
      <c r="F317" s="2"/>
      <c r="H317" s="3" t="s">
        <v>82</v>
      </c>
      <c r="I317" s="3"/>
      <c r="J317" s="3"/>
      <c r="K317" s="28"/>
      <c r="L317" s="3"/>
      <c r="M317" s="3"/>
      <c r="N317" s="3"/>
      <c r="O317" s="3" t="s">
        <v>82</v>
      </c>
      <c r="P317" s="3"/>
      <c r="Q317" s="3"/>
      <c r="R317" s="3"/>
      <c r="S317" s="3"/>
      <c r="T317" s="3"/>
    </row>
    <row r="318" ht="13.9" customHeight="1" spans="1:20">
      <c r="A318" s="4" t="s">
        <v>18</v>
      </c>
      <c r="B318" s="4"/>
      <c r="C318" s="5" t="s">
        <v>19</v>
      </c>
      <c r="D318" s="5"/>
      <c r="E318" s="5"/>
      <c r="F318" s="5"/>
      <c r="H318" s="6" t="s">
        <v>18</v>
      </c>
      <c r="I318" s="6"/>
      <c r="J318" s="29" t="s">
        <v>19</v>
      </c>
      <c r="K318" s="30"/>
      <c r="L318" s="29"/>
      <c r="M318" s="29"/>
      <c r="N318" s="29"/>
      <c r="O318" s="6" t="s">
        <v>18</v>
      </c>
      <c r="P318" s="6"/>
      <c r="Q318" s="29" t="s">
        <v>19</v>
      </c>
      <c r="R318" s="29"/>
      <c r="S318" s="29"/>
      <c r="T318" s="29"/>
    </row>
    <row r="319" ht="13.9" customHeight="1" spans="1:20">
      <c r="A319" s="4" t="s">
        <v>20</v>
      </c>
      <c r="B319" s="4"/>
      <c r="C319" s="4"/>
      <c r="D319" s="6" t="s">
        <v>860</v>
      </c>
      <c r="E319" s="6" t="s">
        <v>84</v>
      </c>
      <c r="F319" s="5" t="s">
        <v>85</v>
      </c>
      <c r="H319" s="6" t="s">
        <v>22</v>
      </c>
      <c r="I319" s="6"/>
      <c r="J319" s="6"/>
      <c r="K319" s="31" t="s">
        <v>860</v>
      </c>
      <c r="L319" s="6" t="s">
        <v>84</v>
      </c>
      <c r="M319" s="29" t="s">
        <v>85</v>
      </c>
      <c r="N319" s="29"/>
      <c r="O319" s="6" t="s">
        <v>23</v>
      </c>
      <c r="P319" s="6"/>
      <c r="Q319" s="6"/>
      <c r="R319" s="6" t="s">
        <v>860</v>
      </c>
      <c r="S319" s="6" t="s">
        <v>84</v>
      </c>
      <c r="T319" s="29" t="s">
        <v>85</v>
      </c>
    </row>
    <row r="320" ht="27.85" customHeight="1" spans="1:20">
      <c r="A320" s="7" t="s">
        <v>736</v>
      </c>
      <c r="B320" s="8"/>
      <c r="C320" s="8"/>
      <c r="D320" s="8"/>
      <c r="E320" s="8"/>
      <c r="F320" s="9"/>
      <c r="H320" s="10" t="s">
        <v>736</v>
      </c>
      <c r="I320" s="32"/>
      <c r="J320" s="32"/>
      <c r="K320" s="33"/>
      <c r="L320" s="32"/>
      <c r="M320" s="34"/>
      <c r="N320" s="35"/>
      <c r="O320" s="10" t="s">
        <v>736</v>
      </c>
      <c r="P320" s="32"/>
      <c r="Q320" s="32"/>
      <c r="R320" s="32"/>
      <c r="S320" s="32"/>
      <c r="T320" s="34"/>
    </row>
    <row r="321" ht="13.9" customHeight="1" spans="1:20">
      <c r="A321" s="11" t="s">
        <v>87</v>
      </c>
      <c r="B321" s="12" t="s">
        <v>88</v>
      </c>
      <c r="C321" s="12" t="s">
        <v>89</v>
      </c>
      <c r="D321" s="12" t="s">
        <v>90</v>
      </c>
      <c r="E321" s="12" t="s">
        <v>91</v>
      </c>
      <c r="F321" s="13" t="s">
        <v>92</v>
      </c>
      <c r="H321" s="14" t="s">
        <v>87</v>
      </c>
      <c r="I321" s="36" t="s">
        <v>88</v>
      </c>
      <c r="J321" s="36" t="s">
        <v>89</v>
      </c>
      <c r="K321" s="37" t="s">
        <v>90</v>
      </c>
      <c r="L321" s="36" t="s">
        <v>91</v>
      </c>
      <c r="M321" s="38" t="s">
        <v>92</v>
      </c>
      <c r="N321" s="35"/>
      <c r="O321" s="14" t="s">
        <v>87</v>
      </c>
      <c r="P321" s="36" t="s">
        <v>88</v>
      </c>
      <c r="Q321" s="36" t="s">
        <v>89</v>
      </c>
      <c r="R321" s="36" t="s">
        <v>90</v>
      </c>
      <c r="S321" s="36" t="s">
        <v>91</v>
      </c>
      <c r="T321" s="38" t="s">
        <v>92</v>
      </c>
    </row>
    <row r="322" ht="13.2" customHeight="1" spans="1:20">
      <c r="A322" s="15" t="s">
        <v>861</v>
      </c>
      <c r="B322" s="16" t="s">
        <v>749</v>
      </c>
      <c r="C322" s="17"/>
      <c r="D322" s="18"/>
      <c r="E322" s="18"/>
      <c r="F322" s="20"/>
      <c r="H322" s="21" t="s">
        <v>861</v>
      </c>
      <c r="I322" s="39" t="s">
        <v>749</v>
      </c>
      <c r="J322" s="40"/>
      <c r="K322" s="66"/>
      <c r="L322" s="47"/>
      <c r="M322" s="44"/>
      <c r="N322" s="45"/>
      <c r="O322" s="21" t="s">
        <v>861</v>
      </c>
      <c r="P322" s="39" t="s">
        <v>749</v>
      </c>
      <c r="Q322" s="40"/>
      <c r="R322" s="47"/>
      <c r="S322" s="47"/>
      <c r="T322" s="44"/>
    </row>
    <row r="323" ht="13.9" customHeight="1" spans="1:20">
      <c r="A323" s="15" t="s">
        <v>862</v>
      </c>
      <c r="B323" s="16" t="s">
        <v>863</v>
      </c>
      <c r="C323" s="17" t="s">
        <v>179</v>
      </c>
      <c r="D323" s="18" t="s">
        <v>847</v>
      </c>
      <c r="E323" s="22">
        <f t="shared" ref="E323:E327" si="239">F323/D323</f>
        <v>36.1600165220983</v>
      </c>
      <c r="F323" s="20" t="s">
        <v>864</v>
      </c>
      <c r="H323" s="21" t="s">
        <v>862</v>
      </c>
      <c r="I323" s="39" t="s">
        <v>863</v>
      </c>
      <c r="J323" s="40" t="s">
        <v>179</v>
      </c>
      <c r="K323" s="46">
        <v>24210</v>
      </c>
      <c r="L323" s="22">
        <f t="shared" ref="L323:L327" si="240">E323</f>
        <v>36.1600165220983</v>
      </c>
      <c r="M323" s="42">
        <f t="shared" ref="M323:M327" si="241">K323*L323</f>
        <v>875434</v>
      </c>
      <c r="N323" s="43"/>
      <c r="O323" s="21" t="s">
        <v>862</v>
      </c>
      <c r="P323" s="39" t="s">
        <v>863</v>
      </c>
      <c r="Q323" s="40" t="s">
        <v>179</v>
      </c>
      <c r="R323" s="41">
        <f t="shared" ref="R323:R327" si="242">D323-K323</f>
        <v>0</v>
      </c>
      <c r="S323" s="22">
        <f t="shared" ref="S323:S327" si="243">L323</f>
        <v>36.1600165220983</v>
      </c>
      <c r="T323" s="42">
        <f t="shared" ref="T323:T327" si="244">R323*S323</f>
        <v>0</v>
      </c>
    </row>
    <row r="324" ht="13.2" customHeight="1" spans="1:20">
      <c r="A324" s="15" t="s">
        <v>865</v>
      </c>
      <c r="B324" s="16" t="s">
        <v>744</v>
      </c>
      <c r="C324" s="17"/>
      <c r="D324" s="18"/>
      <c r="E324" s="18"/>
      <c r="F324" s="20"/>
      <c r="H324" s="21" t="s">
        <v>865</v>
      </c>
      <c r="I324" s="39" t="s">
        <v>744</v>
      </c>
      <c r="J324" s="40"/>
      <c r="K324" s="46"/>
      <c r="L324" s="47"/>
      <c r="M324" s="44"/>
      <c r="N324" s="45"/>
      <c r="O324" s="21" t="s">
        <v>865</v>
      </c>
      <c r="P324" s="39" t="s">
        <v>744</v>
      </c>
      <c r="Q324" s="40"/>
      <c r="R324" s="47"/>
      <c r="S324" s="47"/>
      <c r="T324" s="44"/>
    </row>
    <row r="325" ht="13.2" customHeight="1" spans="1:20">
      <c r="A325" s="15" t="s">
        <v>866</v>
      </c>
      <c r="B325" s="16" t="s">
        <v>746</v>
      </c>
      <c r="C325" s="17" t="s">
        <v>179</v>
      </c>
      <c r="D325" s="18" t="s">
        <v>847</v>
      </c>
      <c r="E325" s="22">
        <f t="shared" si="239"/>
        <v>1.9</v>
      </c>
      <c r="F325" s="20" t="s">
        <v>851</v>
      </c>
      <c r="H325" s="21" t="s">
        <v>866</v>
      </c>
      <c r="I325" s="39" t="s">
        <v>746</v>
      </c>
      <c r="J325" s="40" t="s">
        <v>179</v>
      </c>
      <c r="K325" s="46">
        <v>24210</v>
      </c>
      <c r="L325" s="22">
        <f t="shared" si="240"/>
        <v>1.9</v>
      </c>
      <c r="M325" s="42">
        <f t="shared" si="241"/>
        <v>45999</v>
      </c>
      <c r="N325" s="43"/>
      <c r="O325" s="21" t="s">
        <v>866</v>
      </c>
      <c r="P325" s="39" t="s">
        <v>746</v>
      </c>
      <c r="Q325" s="40" t="s">
        <v>179</v>
      </c>
      <c r="R325" s="41">
        <f t="shared" si="242"/>
        <v>0</v>
      </c>
      <c r="S325" s="22">
        <f t="shared" si="243"/>
        <v>1.9</v>
      </c>
      <c r="T325" s="42">
        <f t="shared" si="244"/>
        <v>0</v>
      </c>
    </row>
    <row r="326" ht="13.9" customHeight="1" spans="1:20">
      <c r="A326" s="15" t="s">
        <v>867</v>
      </c>
      <c r="B326" s="16" t="s">
        <v>868</v>
      </c>
      <c r="C326" s="17"/>
      <c r="D326" s="18"/>
      <c r="E326" s="18"/>
      <c r="F326" s="20"/>
      <c r="H326" s="21" t="s">
        <v>867</v>
      </c>
      <c r="I326" s="39" t="s">
        <v>868</v>
      </c>
      <c r="J326" s="40"/>
      <c r="K326" s="46"/>
      <c r="L326" s="47"/>
      <c r="M326" s="44"/>
      <c r="N326" s="45"/>
      <c r="O326" s="21" t="s">
        <v>867</v>
      </c>
      <c r="P326" s="39" t="s">
        <v>868</v>
      </c>
      <c r="Q326" s="40"/>
      <c r="R326" s="47"/>
      <c r="S326" s="47"/>
      <c r="T326" s="44"/>
    </row>
    <row r="327" ht="13.2" customHeight="1" spans="1:20">
      <c r="A327" s="15" t="s">
        <v>869</v>
      </c>
      <c r="B327" s="16" t="s">
        <v>870</v>
      </c>
      <c r="C327" s="17" t="s">
        <v>179</v>
      </c>
      <c r="D327" s="18" t="s">
        <v>847</v>
      </c>
      <c r="E327" s="22">
        <f t="shared" si="239"/>
        <v>15.4</v>
      </c>
      <c r="F327" s="20" t="s">
        <v>871</v>
      </c>
      <c r="H327" s="21" t="s">
        <v>869</v>
      </c>
      <c r="I327" s="39" t="s">
        <v>870</v>
      </c>
      <c r="J327" s="40" t="s">
        <v>179</v>
      </c>
      <c r="K327" s="46">
        <v>24210</v>
      </c>
      <c r="L327" s="22">
        <f t="shared" si="240"/>
        <v>15.4</v>
      </c>
      <c r="M327" s="42">
        <f t="shared" si="241"/>
        <v>372834</v>
      </c>
      <c r="N327" s="43"/>
      <c r="O327" s="21" t="s">
        <v>869</v>
      </c>
      <c r="P327" s="39" t="s">
        <v>870</v>
      </c>
      <c r="Q327" s="40" t="s">
        <v>179</v>
      </c>
      <c r="R327" s="41">
        <f t="shared" si="242"/>
        <v>0</v>
      </c>
      <c r="S327" s="22">
        <f t="shared" si="243"/>
        <v>15.4</v>
      </c>
      <c r="T327" s="42">
        <f t="shared" si="244"/>
        <v>0</v>
      </c>
    </row>
    <row r="328" ht="13.9" customHeight="1" spans="1:20">
      <c r="A328" s="15" t="s">
        <v>872</v>
      </c>
      <c r="B328" s="16" t="s">
        <v>873</v>
      </c>
      <c r="C328" s="17"/>
      <c r="D328" s="18"/>
      <c r="E328" s="18"/>
      <c r="F328" s="20"/>
      <c r="H328" s="21" t="s">
        <v>872</v>
      </c>
      <c r="I328" s="39" t="s">
        <v>873</v>
      </c>
      <c r="J328" s="40"/>
      <c r="K328" s="46"/>
      <c r="L328" s="47"/>
      <c r="M328" s="44"/>
      <c r="N328" s="45"/>
      <c r="O328" s="21" t="s">
        <v>872</v>
      </c>
      <c r="P328" s="39" t="s">
        <v>873</v>
      </c>
      <c r="Q328" s="40"/>
      <c r="R328" s="47"/>
      <c r="S328" s="47"/>
      <c r="T328" s="44"/>
    </row>
    <row r="329" ht="13.2" customHeight="1" spans="1:20">
      <c r="A329" s="15" t="s">
        <v>874</v>
      </c>
      <c r="B329" s="16" t="s">
        <v>875</v>
      </c>
      <c r="C329" s="17" t="s">
        <v>108</v>
      </c>
      <c r="D329" s="18" t="s">
        <v>876</v>
      </c>
      <c r="E329" s="22">
        <f t="shared" ref="E329:E334" si="245">F329/D329</f>
        <v>2.95</v>
      </c>
      <c r="F329" s="20" t="s">
        <v>877</v>
      </c>
      <c r="H329" s="21" t="s">
        <v>874</v>
      </c>
      <c r="I329" s="39" t="s">
        <v>875</v>
      </c>
      <c r="J329" s="40" t="s">
        <v>108</v>
      </c>
      <c r="K329" s="46">
        <v>960</v>
      </c>
      <c r="L329" s="22">
        <f t="shared" ref="L329:L334" si="246">E329</f>
        <v>2.95</v>
      </c>
      <c r="M329" s="42">
        <f t="shared" ref="M329:M334" si="247">K329*L329</f>
        <v>2832</v>
      </c>
      <c r="N329" s="43"/>
      <c r="O329" s="21" t="s">
        <v>874</v>
      </c>
      <c r="P329" s="39" t="s">
        <v>875</v>
      </c>
      <c r="Q329" s="40" t="s">
        <v>108</v>
      </c>
      <c r="R329" s="41">
        <f t="shared" ref="R329:R334" si="248">D329-K329</f>
        <v>0</v>
      </c>
      <c r="S329" s="22">
        <f t="shared" ref="S329:S334" si="249">L329</f>
        <v>2.95</v>
      </c>
      <c r="T329" s="42">
        <f t="shared" ref="T329:T334" si="250">R329*S329</f>
        <v>0</v>
      </c>
    </row>
    <row r="330" ht="13.2" customHeight="1" spans="1:20">
      <c r="A330" s="15" t="s">
        <v>878</v>
      </c>
      <c r="B330" s="16" t="s">
        <v>879</v>
      </c>
      <c r="C330" s="17"/>
      <c r="D330" s="18"/>
      <c r="E330" s="18"/>
      <c r="F330" s="20"/>
      <c r="H330" s="21" t="s">
        <v>878</v>
      </c>
      <c r="I330" s="39" t="s">
        <v>879</v>
      </c>
      <c r="J330" s="40"/>
      <c r="K330" s="46"/>
      <c r="L330" s="47"/>
      <c r="M330" s="44"/>
      <c r="N330" s="45"/>
      <c r="O330" s="21" t="s">
        <v>878</v>
      </c>
      <c r="P330" s="39" t="s">
        <v>879</v>
      </c>
      <c r="Q330" s="40"/>
      <c r="R330" s="47"/>
      <c r="S330" s="47"/>
      <c r="T330" s="44"/>
    </row>
    <row r="331" ht="13.9" customHeight="1" spans="1:20">
      <c r="A331" s="15" t="s">
        <v>880</v>
      </c>
      <c r="B331" s="16" t="s">
        <v>881</v>
      </c>
      <c r="C331" s="17" t="s">
        <v>179</v>
      </c>
      <c r="D331" s="18" t="s">
        <v>882</v>
      </c>
      <c r="E331" s="22">
        <f t="shared" si="245"/>
        <v>27.4599702380952</v>
      </c>
      <c r="F331" s="20" t="s">
        <v>883</v>
      </c>
      <c r="H331" s="21" t="s">
        <v>880</v>
      </c>
      <c r="I331" s="39" t="s">
        <v>881</v>
      </c>
      <c r="J331" s="40" t="s">
        <v>179</v>
      </c>
      <c r="K331" s="46">
        <v>6720</v>
      </c>
      <c r="L331" s="22">
        <f t="shared" si="246"/>
        <v>27.4599702380952</v>
      </c>
      <c r="M331" s="42">
        <f t="shared" si="247"/>
        <v>184531</v>
      </c>
      <c r="N331" s="43"/>
      <c r="O331" s="21" t="s">
        <v>880</v>
      </c>
      <c r="P331" s="39" t="s">
        <v>881</v>
      </c>
      <c r="Q331" s="40" t="s">
        <v>179</v>
      </c>
      <c r="R331" s="41">
        <f t="shared" si="248"/>
        <v>0</v>
      </c>
      <c r="S331" s="22">
        <f t="shared" si="249"/>
        <v>27.4599702380952</v>
      </c>
      <c r="T331" s="42">
        <f t="shared" si="250"/>
        <v>0</v>
      </c>
    </row>
    <row r="332" ht="13.2" customHeight="1" spans="1:20">
      <c r="A332" s="15" t="s">
        <v>884</v>
      </c>
      <c r="B332" s="16" t="s">
        <v>885</v>
      </c>
      <c r="C332" s="17"/>
      <c r="D332" s="18"/>
      <c r="E332" s="18"/>
      <c r="F332" s="20"/>
      <c r="H332" s="21" t="s">
        <v>884</v>
      </c>
      <c r="I332" s="39" t="s">
        <v>885</v>
      </c>
      <c r="J332" s="40"/>
      <c r="K332" s="46"/>
      <c r="L332" s="47"/>
      <c r="M332" s="44"/>
      <c r="N332" s="45"/>
      <c r="O332" s="21" t="s">
        <v>884</v>
      </c>
      <c r="P332" s="39" t="s">
        <v>885</v>
      </c>
      <c r="Q332" s="40"/>
      <c r="R332" s="47"/>
      <c r="S332" s="47"/>
      <c r="T332" s="44"/>
    </row>
    <row r="333" ht="13.2" customHeight="1" spans="1:20">
      <c r="A333" s="15" t="s">
        <v>886</v>
      </c>
      <c r="B333" s="16" t="s">
        <v>887</v>
      </c>
      <c r="C333" s="17" t="s">
        <v>377</v>
      </c>
      <c r="D333" s="18" t="s">
        <v>888</v>
      </c>
      <c r="E333" s="22">
        <f t="shared" si="245"/>
        <v>6746.41704325371</v>
      </c>
      <c r="F333" s="20" t="s">
        <v>889</v>
      </c>
      <c r="H333" s="21" t="s">
        <v>886</v>
      </c>
      <c r="I333" s="39" t="s">
        <v>887</v>
      </c>
      <c r="J333" s="40" t="s">
        <v>377</v>
      </c>
      <c r="K333" s="46">
        <v>7.745</v>
      </c>
      <c r="L333" s="22">
        <f t="shared" si="246"/>
        <v>6746.41704325371</v>
      </c>
      <c r="M333" s="42">
        <f t="shared" si="247"/>
        <v>52251</v>
      </c>
      <c r="N333" s="43"/>
      <c r="O333" s="21" t="s">
        <v>886</v>
      </c>
      <c r="P333" s="39" t="s">
        <v>887</v>
      </c>
      <c r="Q333" s="40" t="s">
        <v>377</v>
      </c>
      <c r="R333" s="41">
        <f t="shared" si="248"/>
        <v>0</v>
      </c>
      <c r="S333" s="22">
        <f t="shared" si="249"/>
        <v>6746.41704325371</v>
      </c>
      <c r="T333" s="42">
        <f t="shared" si="250"/>
        <v>0</v>
      </c>
    </row>
    <row r="334" ht="13.9" customHeight="1" spans="1:20">
      <c r="A334" s="15" t="s">
        <v>890</v>
      </c>
      <c r="B334" s="16" t="s">
        <v>891</v>
      </c>
      <c r="C334" s="17" t="s">
        <v>377</v>
      </c>
      <c r="D334" s="18" t="s">
        <v>892</v>
      </c>
      <c r="E334" s="22">
        <f t="shared" si="245"/>
        <v>5822.4321133412</v>
      </c>
      <c r="F334" s="20" t="s">
        <v>893</v>
      </c>
      <c r="H334" s="21" t="s">
        <v>890</v>
      </c>
      <c r="I334" s="39" t="s">
        <v>891</v>
      </c>
      <c r="J334" s="40" t="s">
        <v>377</v>
      </c>
      <c r="K334" s="46">
        <v>4.235</v>
      </c>
      <c r="L334" s="22">
        <f t="shared" si="246"/>
        <v>5822.4321133412</v>
      </c>
      <c r="M334" s="42">
        <f t="shared" si="247"/>
        <v>24658</v>
      </c>
      <c r="N334" s="43"/>
      <c r="O334" s="21" t="s">
        <v>890</v>
      </c>
      <c r="P334" s="39" t="s">
        <v>891</v>
      </c>
      <c r="Q334" s="40" t="s">
        <v>377</v>
      </c>
      <c r="R334" s="41">
        <f t="shared" si="248"/>
        <v>0</v>
      </c>
      <c r="S334" s="22">
        <f t="shared" si="249"/>
        <v>5822.4321133412</v>
      </c>
      <c r="T334" s="42">
        <f t="shared" si="250"/>
        <v>0</v>
      </c>
    </row>
    <row r="335" ht="13.2" customHeight="1" spans="1:20">
      <c r="A335" s="15" t="s">
        <v>894</v>
      </c>
      <c r="B335" s="16" t="s">
        <v>895</v>
      </c>
      <c r="C335" s="17"/>
      <c r="D335" s="18"/>
      <c r="E335" s="18"/>
      <c r="F335" s="20"/>
      <c r="H335" s="21" t="s">
        <v>894</v>
      </c>
      <c r="I335" s="39" t="s">
        <v>895</v>
      </c>
      <c r="J335" s="40"/>
      <c r="K335" s="46"/>
      <c r="L335" s="47"/>
      <c r="M335" s="44"/>
      <c r="N335" s="45"/>
      <c r="O335" s="21" t="s">
        <v>894</v>
      </c>
      <c r="P335" s="39" t="s">
        <v>895</v>
      </c>
      <c r="Q335" s="40"/>
      <c r="R335" s="47"/>
      <c r="S335" s="47"/>
      <c r="T335" s="44"/>
    </row>
    <row r="336" ht="13.9" customHeight="1" spans="1:20">
      <c r="A336" s="15" t="s">
        <v>896</v>
      </c>
      <c r="B336" s="16" t="s">
        <v>897</v>
      </c>
      <c r="C336" s="17" t="s">
        <v>189</v>
      </c>
      <c r="D336" s="18" t="s">
        <v>898</v>
      </c>
      <c r="E336" s="22">
        <f t="shared" ref="E336:E341" si="251">F336/D336</f>
        <v>46.3</v>
      </c>
      <c r="F336" s="20" t="s">
        <v>899</v>
      </c>
      <c r="H336" s="21" t="s">
        <v>896</v>
      </c>
      <c r="I336" s="39" t="s">
        <v>897</v>
      </c>
      <c r="J336" s="40" t="s">
        <v>189</v>
      </c>
      <c r="K336" s="46">
        <v>1120</v>
      </c>
      <c r="L336" s="22">
        <f t="shared" ref="L336:L341" si="252">E336</f>
        <v>46.3</v>
      </c>
      <c r="M336" s="42">
        <f t="shared" ref="M336:M341" si="253">K336*L336</f>
        <v>51856</v>
      </c>
      <c r="N336" s="43"/>
      <c r="O336" s="21" t="s">
        <v>896</v>
      </c>
      <c r="P336" s="39" t="s">
        <v>897</v>
      </c>
      <c r="Q336" s="40" t="s">
        <v>189</v>
      </c>
      <c r="R336" s="41">
        <f t="shared" ref="R336:R341" si="254">D336-K336</f>
        <v>0</v>
      </c>
      <c r="S336" s="22">
        <f t="shared" ref="S336:S341" si="255">L336</f>
        <v>46.3</v>
      </c>
      <c r="T336" s="42">
        <f t="shared" ref="T336:T341" si="256">R336*S336</f>
        <v>0</v>
      </c>
    </row>
    <row r="337" ht="13.2" customHeight="1" spans="1:20">
      <c r="A337" s="15" t="s">
        <v>900</v>
      </c>
      <c r="B337" s="16" t="s">
        <v>446</v>
      </c>
      <c r="C337" s="17"/>
      <c r="D337" s="18"/>
      <c r="E337" s="18"/>
      <c r="F337" s="20"/>
      <c r="H337" s="21" t="s">
        <v>900</v>
      </c>
      <c r="I337" s="39" t="s">
        <v>446</v>
      </c>
      <c r="J337" s="40"/>
      <c r="K337" s="46"/>
      <c r="L337" s="47"/>
      <c r="M337" s="44"/>
      <c r="N337" s="45"/>
      <c r="O337" s="21" t="s">
        <v>900</v>
      </c>
      <c r="P337" s="39" t="s">
        <v>446</v>
      </c>
      <c r="Q337" s="40"/>
      <c r="R337" s="47"/>
      <c r="S337" s="47"/>
      <c r="T337" s="44"/>
    </row>
    <row r="338" ht="13.2" customHeight="1" spans="1:20">
      <c r="A338" s="15" t="s">
        <v>901</v>
      </c>
      <c r="B338" s="16" t="s">
        <v>792</v>
      </c>
      <c r="C338" s="17" t="s">
        <v>189</v>
      </c>
      <c r="D338" s="18" t="s">
        <v>902</v>
      </c>
      <c r="E338" s="22">
        <f t="shared" si="251"/>
        <v>618.820213799806</v>
      </c>
      <c r="F338" s="20" t="s">
        <v>903</v>
      </c>
      <c r="H338" s="21" t="s">
        <v>901</v>
      </c>
      <c r="I338" s="39" t="s">
        <v>792</v>
      </c>
      <c r="J338" s="40" t="s">
        <v>189</v>
      </c>
      <c r="K338" s="46">
        <v>1029</v>
      </c>
      <c r="L338" s="22">
        <f t="shared" si="252"/>
        <v>618.820213799806</v>
      </c>
      <c r="M338" s="42">
        <f t="shared" si="253"/>
        <v>636766</v>
      </c>
      <c r="N338" s="43"/>
      <c r="O338" s="21" t="s">
        <v>901</v>
      </c>
      <c r="P338" s="39" t="s">
        <v>792</v>
      </c>
      <c r="Q338" s="40" t="s">
        <v>189</v>
      </c>
      <c r="R338" s="41">
        <f t="shared" si="254"/>
        <v>0</v>
      </c>
      <c r="S338" s="22">
        <f t="shared" si="255"/>
        <v>618.820213799806</v>
      </c>
      <c r="T338" s="42">
        <f t="shared" si="256"/>
        <v>0</v>
      </c>
    </row>
    <row r="339" ht="13.9" customHeight="1" spans="1:20">
      <c r="A339" s="15" t="s">
        <v>904</v>
      </c>
      <c r="B339" s="16" t="s">
        <v>819</v>
      </c>
      <c r="C339" s="17"/>
      <c r="D339" s="18"/>
      <c r="E339" s="18"/>
      <c r="F339" s="20"/>
      <c r="H339" s="21" t="s">
        <v>904</v>
      </c>
      <c r="I339" s="39" t="s">
        <v>819</v>
      </c>
      <c r="J339" s="40"/>
      <c r="K339" s="46"/>
      <c r="L339" s="47"/>
      <c r="M339" s="44"/>
      <c r="N339" s="45"/>
      <c r="O339" s="21" t="s">
        <v>904</v>
      </c>
      <c r="P339" s="39" t="s">
        <v>819</v>
      </c>
      <c r="Q339" s="40"/>
      <c r="R339" s="47"/>
      <c r="S339" s="47"/>
      <c r="T339" s="44"/>
    </row>
    <row r="340" ht="13.2" customHeight="1" spans="1:20">
      <c r="A340" s="15" t="s">
        <v>905</v>
      </c>
      <c r="B340" s="16" t="s">
        <v>906</v>
      </c>
      <c r="C340" s="17" t="s">
        <v>108</v>
      </c>
      <c r="D340" s="18" t="s">
        <v>907</v>
      </c>
      <c r="E340" s="22">
        <f t="shared" si="251"/>
        <v>69.25</v>
      </c>
      <c r="F340" s="20" t="s">
        <v>908</v>
      </c>
      <c r="H340" s="21" t="s">
        <v>905</v>
      </c>
      <c r="I340" s="39" t="s">
        <v>906</v>
      </c>
      <c r="J340" s="40" t="s">
        <v>108</v>
      </c>
      <c r="K340" s="46">
        <v>5144</v>
      </c>
      <c r="L340" s="22">
        <f t="shared" si="252"/>
        <v>69.25</v>
      </c>
      <c r="M340" s="42">
        <f t="shared" si="253"/>
        <v>356222</v>
      </c>
      <c r="N340" s="43"/>
      <c r="O340" s="21" t="s">
        <v>905</v>
      </c>
      <c r="P340" s="39" t="s">
        <v>906</v>
      </c>
      <c r="Q340" s="40" t="s">
        <v>108</v>
      </c>
      <c r="R340" s="41">
        <f t="shared" si="254"/>
        <v>0</v>
      </c>
      <c r="S340" s="22">
        <f t="shared" si="255"/>
        <v>69.25</v>
      </c>
      <c r="T340" s="42">
        <f t="shared" si="256"/>
        <v>0</v>
      </c>
    </row>
    <row r="341" ht="13.2" customHeight="1" spans="1:20">
      <c r="A341" s="15" t="s">
        <v>909</v>
      </c>
      <c r="B341" s="16" t="s">
        <v>829</v>
      </c>
      <c r="C341" s="17" t="s">
        <v>189</v>
      </c>
      <c r="D341" s="18" t="s">
        <v>910</v>
      </c>
      <c r="E341" s="22">
        <f t="shared" si="251"/>
        <v>589.787983719094</v>
      </c>
      <c r="F341" s="20" t="s">
        <v>911</v>
      </c>
      <c r="H341" s="21" t="s">
        <v>909</v>
      </c>
      <c r="I341" s="39" t="s">
        <v>829</v>
      </c>
      <c r="J341" s="40" t="s">
        <v>189</v>
      </c>
      <c r="K341" s="46">
        <v>164.61</v>
      </c>
      <c r="L341" s="22">
        <f t="shared" si="252"/>
        <v>589.787983719094</v>
      </c>
      <c r="M341" s="42">
        <f t="shared" si="253"/>
        <v>97085.0000000001</v>
      </c>
      <c r="N341" s="43"/>
      <c r="O341" s="21" t="s">
        <v>909</v>
      </c>
      <c r="P341" s="39" t="s">
        <v>829</v>
      </c>
      <c r="Q341" s="40" t="s">
        <v>189</v>
      </c>
      <c r="R341" s="41">
        <f t="shared" si="254"/>
        <v>0</v>
      </c>
      <c r="S341" s="22">
        <f t="shared" si="255"/>
        <v>589.787983719094</v>
      </c>
      <c r="T341" s="42">
        <f t="shared" si="256"/>
        <v>0</v>
      </c>
    </row>
    <row r="342" ht="13.9" customHeight="1" spans="1:20">
      <c r="A342" s="15" t="s">
        <v>912</v>
      </c>
      <c r="B342" s="16" t="s">
        <v>833</v>
      </c>
      <c r="C342" s="17" t="s">
        <v>179</v>
      </c>
      <c r="D342" s="18"/>
      <c r="E342" s="18"/>
      <c r="F342" s="20"/>
      <c r="H342" s="21" t="s">
        <v>912</v>
      </c>
      <c r="I342" s="39" t="s">
        <v>833</v>
      </c>
      <c r="J342" s="40" t="s">
        <v>179</v>
      </c>
      <c r="K342" s="46"/>
      <c r="L342" s="47"/>
      <c r="M342" s="44"/>
      <c r="N342" s="45"/>
      <c r="O342" s="21" t="s">
        <v>912</v>
      </c>
      <c r="P342" s="39" t="s">
        <v>833</v>
      </c>
      <c r="Q342" s="40" t="s">
        <v>179</v>
      </c>
      <c r="R342" s="47"/>
      <c r="S342" s="47"/>
      <c r="T342" s="44"/>
    </row>
    <row r="343" ht="13.2" customHeight="1" spans="1:20">
      <c r="A343" s="15" t="s">
        <v>913</v>
      </c>
      <c r="B343" s="16" t="s">
        <v>914</v>
      </c>
      <c r="C343" s="17" t="s">
        <v>511</v>
      </c>
      <c r="D343" s="18" t="s">
        <v>680</v>
      </c>
      <c r="E343" s="22">
        <f>F343/D343</f>
        <v>2000</v>
      </c>
      <c r="F343" s="20" t="s">
        <v>915</v>
      </c>
      <c r="H343" s="21" t="s">
        <v>913</v>
      </c>
      <c r="I343" s="39" t="s">
        <v>914</v>
      </c>
      <c r="J343" s="40" t="s">
        <v>511</v>
      </c>
      <c r="K343" s="46">
        <v>14</v>
      </c>
      <c r="L343" s="22">
        <f>E343</f>
        <v>2000</v>
      </c>
      <c r="M343" s="42">
        <f>K343*L343</f>
        <v>28000</v>
      </c>
      <c r="N343" s="43"/>
      <c r="O343" s="21" t="s">
        <v>913</v>
      </c>
      <c r="P343" s="39" t="s">
        <v>914</v>
      </c>
      <c r="Q343" s="40" t="s">
        <v>511</v>
      </c>
      <c r="R343" s="41">
        <f>D343-K343</f>
        <v>0</v>
      </c>
      <c r="S343" s="22">
        <f>L343</f>
        <v>2000</v>
      </c>
      <c r="T343" s="42">
        <f>R343*S343</f>
        <v>0</v>
      </c>
    </row>
    <row r="344" ht="13.2" customHeight="1" spans="1:20">
      <c r="A344" s="15" t="s">
        <v>916</v>
      </c>
      <c r="B344" s="16" t="s">
        <v>917</v>
      </c>
      <c r="C344" s="17" t="s">
        <v>511</v>
      </c>
      <c r="D344" s="18" t="s">
        <v>918</v>
      </c>
      <c r="E344" s="22">
        <f>F344/D344</f>
        <v>2000</v>
      </c>
      <c r="F344" s="20" t="s">
        <v>919</v>
      </c>
      <c r="H344" s="21" t="s">
        <v>916</v>
      </c>
      <c r="I344" s="39" t="s">
        <v>917</v>
      </c>
      <c r="J344" s="40" t="s">
        <v>511</v>
      </c>
      <c r="K344" s="46">
        <v>46</v>
      </c>
      <c r="L344" s="22">
        <f>E344</f>
        <v>2000</v>
      </c>
      <c r="M344" s="42">
        <f>K344*L344</f>
        <v>92000</v>
      </c>
      <c r="N344" s="43"/>
      <c r="O344" s="21" t="s">
        <v>916</v>
      </c>
      <c r="P344" s="39" t="s">
        <v>917</v>
      </c>
      <c r="Q344" s="40" t="s">
        <v>511</v>
      </c>
      <c r="R344" s="41">
        <f>D344-K344</f>
        <v>0</v>
      </c>
      <c r="S344" s="22">
        <f>L344</f>
        <v>2000</v>
      </c>
      <c r="T344" s="42">
        <f>R344*S344</f>
        <v>0</v>
      </c>
    </row>
    <row r="345" ht="13.9" customHeight="1" spans="1:20">
      <c r="A345" s="15"/>
      <c r="B345" s="16"/>
      <c r="C345" s="17"/>
      <c r="D345" s="18"/>
      <c r="E345" s="18"/>
      <c r="F345" s="20"/>
      <c r="H345" s="21"/>
      <c r="I345" s="39"/>
      <c r="J345" s="40"/>
      <c r="K345" s="41"/>
      <c r="L345" s="47"/>
      <c r="M345" s="44"/>
      <c r="N345" s="45"/>
      <c r="O345" s="21"/>
      <c r="P345" s="39"/>
      <c r="Q345" s="40"/>
      <c r="R345" s="47"/>
      <c r="S345" s="47"/>
      <c r="T345" s="44"/>
    </row>
    <row r="346" ht="13.2" customHeight="1" spans="1:20">
      <c r="A346" s="15"/>
      <c r="B346" s="16"/>
      <c r="C346" s="17"/>
      <c r="D346" s="18"/>
      <c r="E346" s="18"/>
      <c r="F346" s="20"/>
      <c r="H346" s="21"/>
      <c r="I346" s="39"/>
      <c r="J346" s="40"/>
      <c r="K346" s="41"/>
      <c r="L346" s="47"/>
      <c r="M346" s="44"/>
      <c r="N346" s="45"/>
      <c r="O346" s="21"/>
      <c r="P346" s="39"/>
      <c r="Q346" s="40"/>
      <c r="R346" s="47"/>
      <c r="S346" s="47"/>
      <c r="T346" s="44"/>
    </row>
    <row r="347" ht="13.9" customHeight="1" spans="1:20">
      <c r="A347" s="15"/>
      <c r="B347" s="16"/>
      <c r="C347" s="17"/>
      <c r="D347" s="18"/>
      <c r="E347" s="18"/>
      <c r="F347" s="20"/>
      <c r="H347" s="21"/>
      <c r="I347" s="39"/>
      <c r="J347" s="40"/>
      <c r="K347" s="41"/>
      <c r="L347" s="47"/>
      <c r="M347" s="44"/>
      <c r="N347" s="45"/>
      <c r="O347" s="21"/>
      <c r="P347" s="39"/>
      <c r="Q347" s="40"/>
      <c r="R347" s="47"/>
      <c r="S347" s="47"/>
      <c r="T347" s="44"/>
    </row>
    <row r="348" ht="13.2" customHeight="1" spans="1:20">
      <c r="A348" s="15"/>
      <c r="B348" s="16"/>
      <c r="C348" s="17"/>
      <c r="D348" s="18"/>
      <c r="E348" s="18"/>
      <c r="F348" s="20"/>
      <c r="H348" s="21"/>
      <c r="I348" s="39"/>
      <c r="J348" s="40"/>
      <c r="K348" s="41"/>
      <c r="L348" s="47"/>
      <c r="M348" s="44"/>
      <c r="N348" s="45"/>
      <c r="O348" s="21"/>
      <c r="P348" s="39"/>
      <c r="Q348" s="40"/>
      <c r="R348" s="47"/>
      <c r="S348" s="47"/>
      <c r="T348" s="44"/>
    </row>
    <row r="349" ht="13.2" customHeight="1" spans="1:20">
      <c r="A349" s="15"/>
      <c r="B349" s="16"/>
      <c r="C349" s="17"/>
      <c r="D349" s="18"/>
      <c r="E349" s="18"/>
      <c r="F349" s="20"/>
      <c r="H349" s="21"/>
      <c r="I349" s="39"/>
      <c r="J349" s="40"/>
      <c r="K349" s="41"/>
      <c r="L349" s="47"/>
      <c r="M349" s="44"/>
      <c r="N349" s="45"/>
      <c r="O349" s="21"/>
      <c r="P349" s="39"/>
      <c r="Q349" s="40"/>
      <c r="R349" s="47"/>
      <c r="S349" s="47"/>
      <c r="T349" s="44"/>
    </row>
    <row r="350" ht="13.9" customHeight="1" spans="1:20">
      <c r="A350" s="15"/>
      <c r="B350" s="16"/>
      <c r="C350" s="17"/>
      <c r="D350" s="18"/>
      <c r="E350" s="18"/>
      <c r="F350" s="20"/>
      <c r="H350" s="21"/>
      <c r="I350" s="39"/>
      <c r="J350" s="40"/>
      <c r="K350" s="41"/>
      <c r="L350" s="47"/>
      <c r="M350" s="44"/>
      <c r="N350" s="45"/>
      <c r="O350" s="21"/>
      <c r="P350" s="39"/>
      <c r="Q350" s="40"/>
      <c r="R350" s="47"/>
      <c r="S350" s="47"/>
      <c r="T350" s="44"/>
    </row>
    <row r="351" ht="13.2" customHeight="1" spans="1:20">
      <c r="A351" s="15"/>
      <c r="B351" s="16"/>
      <c r="C351" s="17"/>
      <c r="D351" s="18"/>
      <c r="E351" s="18"/>
      <c r="F351" s="20"/>
      <c r="H351" s="21"/>
      <c r="I351" s="39"/>
      <c r="J351" s="40"/>
      <c r="K351" s="41"/>
      <c r="L351" s="47"/>
      <c r="M351" s="44"/>
      <c r="N351" s="45"/>
      <c r="O351" s="21"/>
      <c r="P351" s="39"/>
      <c r="Q351" s="40"/>
      <c r="R351" s="47"/>
      <c r="S351" s="47"/>
      <c r="T351" s="44"/>
    </row>
    <row r="352" ht="13.2" customHeight="1" spans="1:20">
      <c r="A352" s="15"/>
      <c r="B352" s="16"/>
      <c r="C352" s="17"/>
      <c r="D352" s="18"/>
      <c r="E352" s="18"/>
      <c r="F352" s="20"/>
      <c r="H352" s="21"/>
      <c r="I352" s="39"/>
      <c r="J352" s="40"/>
      <c r="K352" s="41"/>
      <c r="L352" s="47"/>
      <c r="M352" s="44"/>
      <c r="N352" s="45"/>
      <c r="O352" s="21"/>
      <c r="P352" s="39"/>
      <c r="Q352" s="40"/>
      <c r="R352" s="47"/>
      <c r="S352" s="47"/>
      <c r="T352" s="44"/>
    </row>
    <row r="353" ht="13.9" customHeight="1" spans="1:20">
      <c r="A353" s="15"/>
      <c r="B353" s="16"/>
      <c r="C353" s="17"/>
      <c r="D353" s="18"/>
      <c r="E353" s="18"/>
      <c r="F353" s="20"/>
      <c r="H353" s="21"/>
      <c r="I353" s="39"/>
      <c r="J353" s="40"/>
      <c r="K353" s="41"/>
      <c r="L353" s="47"/>
      <c r="M353" s="44"/>
      <c r="N353" s="45"/>
      <c r="O353" s="21"/>
      <c r="P353" s="39"/>
      <c r="Q353" s="40"/>
      <c r="R353" s="47"/>
      <c r="S353" s="47"/>
      <c r="T353" s="44"/>
    </row>
    <row r="354" ht="13.2" customHeight="1" spans="1:20">
      <c r="A354" s="15"/>
      <c r="B354" s="16"/>
      <c r="C354" s="17"/>
      <c r="D354" s="18"/>
      <c r="E354" s="18"/>
      <c r="F354" s="20"/>
      <c r="H354" s="21"/>
      <c r="I354" s="39"/>
      <c r="J354" s="40"/>
      <c r="K354" s="41"/>
      <c r="L354" s="47"/>
      <c r="M354" s="44"/>
      <c r="N354" s="45"/>
      <c r="O354" s="21"/>
      <c r="P354" s="39"/>
      <c r="Q354" s="40"/>
      <c r="R354" s="47"/>
      <c r="S354" s="47"/>
      <c r="T354" s="44"/>
    </row>
    <row r="355" ht="13.9" customHeight="1" spans="1:20">
      <c r="A355" s="15"/>
      <c r="B355" s="16"/>
      <c r="C355" s="17"/>
      <c r="D355" s="18"/>
      <c r="E355" s="18"/>
      <c r="F355" s="20"/>
      <c r="H355" s="21"/>
      <c r="I355" s="39"/>
      <c r="J355" s="40"/>
      <c r="K355" s="41"/>
      <c r="L355" s="47"/>
      <c r="M355" s="44"/>
      <c r="N355" s="45"/>
      <c r="O355" s="21"/>
      <c r="P355" s="39"/>
      <c r="Q355" s="40"/>
      <c r="R355" s="47"/>
      <c r="S355" s="47"/>
      <c r="T355" s="44"/>
    </row>
    <row r="356" ht="13.2" customHeight="1" spans="1:20">
      <c r="A356" s="15"/>
      <c r="B356" s="16"/>
      <c r="C356" s="17"/>
      <c r="D356" s="18"/>
      <c r="E356" s="18"/>
      <c r="F356" s="20"/>
      <c r="H356" s="21"/>
      <c r="I356" s="39"/>
      <c r="J356" s="40"/>
      <c r="K356" s="41"/>
      <c r="L356" s="47"/>
      <c r="M356" s="44"/>
      <c r="N356" s="45"/>
      <c r="O356" s="21"/>
      <c r="P356" s="39"/>
      <c r="Q356" s="40"/>
      <c r="R356" s="47"/>
      <c r="S356" s="47"/>
      <c r="T356" s="44"/>
    </row>
    <row r="357" ht="13.2" customHeight="1" spans="1:20">
      <c r="A357" s="15"/>
      <c r="B357" s="16"/>
      <c r="C357" s="17"/>
      <c r="D357" s="18"/>
      <c r="E357" s="18"/>
      <c r="F357" s="20"/>
      <c r="H357" s="21"/>
      <c r="I357" s="39"/>
      <c r="J357" s="40"/>
      <c r="K357" s="41"/>
      <c r="L357" s="47"/>
      <c r="M357" s="44"/>
      <c r="N357" s="45"/>
      <c r="O357" s="21"/>
      <c r="P357" s="39"/>
      <c r="Q357" s="40"/>
      <c r="R357" s="47"/>
      <c r="S357" s="47"/>
      <c r="T357" s="44"/>
    </row>
    <row r="358" ht="13.9" customHeight="1" spans="1:20">
      <c r="A358" s="15"/>
      <c r="B358" s="16"/>
      <c r="C358" s="17"/>
      <c r="D358" s="18"/>
      <c r="E358" s="18"/>
      <c r="F358" s="20"/>
      <c r="H358" s="21"/>
      <c r="I358" s="39"/>
      <c r="J358" s="40"/>
      <c r="K358" s="41"/>
      <c r="L358" s="47"/>
      <c r="M358" s="44"/>
      <c r="N358" s="45"/>
      <c r="O358" s="21"/>
      <c r="P358" s="39"/>
      <c r="Q358" s="40"/>
      <c r="R358" s="47"/>
      <c r="S358" s="47"/>
      <c r="T358" s="44"/>
    </row>
    <row r="359" ht="13.2" customHeight="1" spans="1:20">
      <c r="A359" s="15"/>
      <c r="B359" s="16"/>
      <c r="C359" s="17"/>
      <c r="D359" s="18"/>
      <c r="E359" s="18"/>
      <c r="F359" s="20"/>
      <c r="H359" s="21"/>
      <c r="I359" s="39"/>
      <c r="J359" s="40"/>
      <c r="K359" s="41"/>
      <c r="L359" s="47"/>
      <c r="M359" s="44"/>
      <c r="N359" s="45"/>
      <c r="O359" s="21"/>
      <c r="P359" s="39"/>
      <c r="Q359" s="40"/>
      <c r="R359" s="47"/>
      <c r="S359" s="47"/>
      <c r="T359" s="44"/>
    </row>
    <row r="360" ht="13.2" customHeight="1" spans="1:20">
      <c r="A360" s="15"/>
      <c r="B360" s="16"/>
      <c r="C360" s="17"/>
      <c r="D360" s="18"/>
      <c r="E360" s="18"/>
      <c r="F360" s="20"/>
      <c r="H360" s="21"/>
      <c r="I360" s="39"/>
      <c r="J360" s="40"/>
      <c r="K360" s="41"/>
      <c r="L360" s="47"/>
      <c r="M360" s="44"/>
      <c r="N360" s="45"/>
      <c r="O360" s="21"/>
      <c r="P360" s="39"/>
      <c r="Q360" s="40"/>
      <c r="R360" s="47"/>
      <c r="S360" s="47"/>
      <c r="T360" s="44"/>
    </row>
    <row r="361" ht="13.9" customHeight="1" spans="1:20">
      <c r="A361" s="15"/>
      <c r="B361" s="16"/>
      <c r="C361" s="17"/>
      <c r="D361" s="18"/>
      <c r="E361" s="18"/>
      <c r="F361" s="20"/>
      <c r="H361" s="21"/>
      <c r="I361" s="39"/>
      <c r="J361" s="40"/>
      <c r="K361" s="41"/>
      <c r="L361" s="47"/>
      <c r="M361" s="44"/>
      <c r="N361" s="45"/>
      <c r="O361" s="21"/>
      <c r="P361" s="39"/>
      <c r="Q361" s="40"/>
      <c r="R361" s="47"/>
      <c r="S361" s="47"/>
      <c r="T361" s="44"/>
    </row>
    <row r="362" ht="13.2" customHeight="1" spans="1:20">
      <c r="A362" s="15"/>
      <c r="B362" s="16"/>
      <c r="C362" s="17"/>
      <c r="D362" s="18"/>
      <c r="E362" s="18"/>
      <c r="F362" s="20"/>
      <c r="H362" s="21"/>
      <c r="I362" s="39"/>
      <c r="J362" s="40"/>
      <c r="K362" s="41"/>
      <c r="L362" s="47"/>
      <c r="M362" s="44"/>
      <c r="N362" s="45"/>
      <c r="O362" s="21"/>
      <c r="P362" s="39"/>
      <c r="Q362" s="40"/>
      <c r="R362" s="47"/>
      <c r="S362" s="47"/>
      <c r="T362" s="44"/>
    </row>
    <row r="363" ht="13.9" customHeight="1" spans="1:20">
      <c r="A363" s="15"/>
      <c r="B363" s="16"/>
      <c r="C363" s="17"/>
      <c r="D363" s="18"/>
      <c r="E363" s="18"/>
      <c r="F363" s="20"/>
      <c r="H363" s="21"/>
      <c r="I363" s="39"/>
      <c r="J363" s="40"/>
      <c r="K363" s="41"/>
      <c r="L363" s="47"/>
      <c r="M363" s="44"/>
      <c r="N363" s="45"/>
      <c r="O363" s="21"/>
      <c r="P363" s="39"/>
      <c r="Q363" s="40"/>
      <c r="R363" s="47"/>
      <c r="S363" s="47"/>
      <c r="T363" s="44"/>
    </row>
    <row r="364" ht="13.2" customHeight="1" spans="1:20">
      <c r="A364" s="15"/>
      <c r="B364" s="16"/>
      <c r="C364" s="17"/>
      <c r="D364" s="18"/>
      <c r="E364" s="18"/>
      <c r="F364" s="20"/>
      <c r="H364" s="21"/>
      <c r="I364" s="39"/>
      <c r="J364" s="40"/>
      <c r="K364" s="41"/>
      <c r="L364" s="47"/>
      <c r="M364" s="44"/>
      <c r="N364" s="45"/>
      <c r="O364" s="21"/>
      <c r="P364" s="39"/>
      <c r="Q364" s="40"/>
      <c r="R364" s="47"/>
      <c r="S364" s="47"/>
      <c r="T364" s="44"/>
    </row>
    <row r="365" ht="13.2" customHeight="1" spans="1:20">
      <c r="A365" s="15"/>
      <c r="B365" s="16"/>
      <c r="C365" s="17"/>
      <c r="D365" s="18"/>
      <c r="E365" s="18"/>
      <c r="F365" s="20"/>
      <c r="H365" s="21"/>
      <c r="I365" s="39"/>
      <c r="J365" s="40"/>
      <c r="K365" s="41"/>
      <c r="L365" s="47"/>
      <c r="M365" s="44"/>
      <c r="N365" s="45"/>
      <c r="O365" s="21"/>
      <c r="P365" s="39"/>
      <c r="Q365" s="40"/>
      <c r="R365" s="47"/>
      <c r="S365" s="47"/>
      <c r="T365" s="44"/>
    </row>
    <row r="366" ht="27.85" customHeight="1" spans="1:20">
      <c r="A366" s="23"/>
      <c r="B366" s="24" t="s">
        <v>920</v>
      </c>
      <c r="C366" s="25" t="s">
        <v>39</v>
      </c>
      <c r="D366" s="25"/>
      <c r="E366" s="25"/>
      <c r="F366" s="26"/>
      <c r="H366" s="27"/>
      <c r="I366" s="48" t="s">
        <v>920</v>
      </c>
      <c r="J366" s="49">
        <f>SUM(M269:M314)+SUM(M322:M365)</f>
        <v>42716775.3483104</v>
      </c>
      <c r="K366" s="49"/>
      <c r="L366" s="50"/>
      <c r="M366" s="51"/>
      <c r="N366" s="35"/>
      <c r="O366" s="27"/>
      <c r="P366" s="48" t="s">
        <v>920</v>
      </c>
      <c r="Q366" s="49">
        <f>SUM(T269:T314)+SUM(T322:T365)</f>
        <v>10234766.6516895</v>
      </c>
      <c r="R366" s="49"/>
      <c r="S366" s="50"/>
      <c r="T366" s="51"/>
    </row>
    <row r="367" ht="16.1" customHeight="1" spans="1:20">
      <c r="A367" s="4" t="s">
        <v>80</v>
      </c>
      <c r="B367" s="4"/>
      <c r="C367" s="5" t="s">
        <v>81</v>
      </c>
      <c r="D367" s="5"/>
      <c r="E367" s="5"/>
      <c r="F367" s="5"/>
      <c r="H367" s="6" t="s">
        <v>80</v>
      </c>
      <c r="I367" s="6"/>
      <c r="J367" s="29" t="s">
        <v>81</v>
      </c>
      <c r="K367" s="30"/>
      <c r="L367" s="29"/>
      <c r="M367" s="29"/>
      <c r="N367" s="29"/>
      <c r="O367" s="6" t="s">
        <v>80</v>
      </c>
      <c r="P367" s="6"/>
      <c r="Q367" s="29" t="s">
        <v>81</v>
      </c>
      <c r="R367" s="29"/>
      <c r="S367" s="29"/>
      <c r="T367" s="29"/>
    </row>
    <row r="368" ht="16.85" customHeight="1" spans="1:20">
      <c r="A368" s="4"/>
      <c r="B368" s="4"/>
      <c r="C368" s="4"/>
      <c r="D368" s="4"/>
      <c r="E368" s="4"/>
      <c r="F368" s="4"/>
      <c r="H368" s="6"/>
      <c r="I368" s="6"/>
      <c r="J368" s="6"/>
      <c r="K368" s="31"/>
      <c r="L368" s="6"/>
      <c r="M368" s="6"/>
      <c r="N368" s="6"/>
      <c r="O368" s="6"/>
      <c r="P368" s="6"/>
      <c r="Q368" s="6"/>
      <c r="R368" s="6"/>
      <c r="S368" s="6"/>
      <c r="T368" s="6"/>
    </row>
    <row r="369" ht="32.95" customHeight="1" spans="1:20">
      <c r="A369" s="2" t="s">
        <v>82</v>
      </c>
      <c r="B369" s="2"/>
      <c r="C369" s="2"/>
      <c r="D369" s="2"/>
      <c r="E369" s="2"/>
      <c r="F369" s="2"/>
      <c r="H369" s="3" t="s">
        <v>82</v>
      </c>
      <c r="I369" s="3"/>
      <c r="J369" s="3"/>
      <c r="K369" s="28"/>
      <c r="L369" s="3"/>
      <c r="M369" s="3"/>
      <c r="N369" s="3"/>
      <c r="O369" s="3" t="s">
        <v>82</v>
      </c>
      <c r="P369" s="3"/>
      <c r="Q369" s="3"/>
      <c r="R369" s="3"/>
      <c r="S369" s="3"/>
      <c r="T369" s="3"/>
    </row>
    <row r="370" ht="13.9" customHeight="1" spans="1:20">
      <c r="A370" s="4" t="s">
        <v>18</v>
      </c>
      <c r="B370" s="4"/>
      <c r="C370" s="5" t="s">
        <v>19</v>
      </c>
      <c r="D370" s="5"/>
      <c r="E370" s="5"/>
      <c r="F370" s="5"/>
      <c r="H370" s="6" t="s">
        <v>18</v>
      </c>
      <c r="I370" s="6"/>
      <c r="J370" s="29" t="s">
        <v>19</v>
      </c>
      <c r="K370" s="30"/>
      <c r="L370" s="29"/>
      <c r="M370" s="29"/>
      <c r="N370" s="29"/>
      <c r="O370" s="6" t="s">
        <v>18</v>
      </c>
      <c r="P370" s="6"/>
      <c r="Q370" s="29" t="s">
        <v>19</v>
      </c>
      <c r="R370" s="29"/>
      <c r="S370" s="29"/>
      <c r="T370" s="29"/>
    </row>
    <row r="371" ht="13.9" customHeight="1" spans="1:20">
      <c r="A371" s="4" t="s">
        <v>20</v>
      </c>
      <c r="B371" s="4"/>
      <c r="C371" s="4"/>
      <c r="D371" s="6" t="s">
        <v>921</v>
      </c>
      <c r="E371" s="6" t="s">
        <v>84</v>
      </c>
      <c r="F371" s="5" t="s">
        <v>85</v>
      </c>
      <c r="H371" s="6" t="s">
        <v>22</v>
      </c>
      <c r="I371" s="6"/>
      <c r="J371" s="6"/>
      <c r="K371" s="31" t="s">
        <v>921</v>
      </c>
      <c r="L371" s="6" t="s">
        <v>84</v>
      </c>
      <c r="M371" s="29" t="s">
        <v>85</v>
      </c>
      <c r="N371" s="29"/>
      <c r="O371" s="6" t="s">
        <v>23</v>
      </c>
      <c r="P371" s="6"/>
      <c r="Q371" s="6"/>
      <c r="R371" s="6" t="s">
        <v>921</v>
      </c>
      <c r="S371" s="6" t="s">
        <v>84</v>
      </c>
      <c r="T371" s="29" t="s">
        <v>85</v>
      </c>
    </row>
    <row r="372" ht="27.85" customHeight="1" spans="1:20">
      <c r="A372" s="7" t="s">
        <v>922</v>
      </c>
      <c r="B372" s="8"/>
      <c r="C372" s="8"/>
      <c r="D372" s="8"/>
      <c r="E372" s="8"/>
      <c r="F372" s="9"/>
      <c r="H372" s="10" t="s">
        <v>922</v>
      </c>
      <c r="I372" s="32"/>
      <c r="J372" s="32"/>
      <c r="K372" s="33"/>
      <c r="L372" s="32"/>
      <c r="M372" s="34"/>
      <c r="N372" s="35"/>
      <c r="O372" s="10" t="s">
        <v>922</v>
      </c>
      <c r="P372" s="32"/>
      <c r="Q372" s="32"/>
      <c r="R372" s="32"/>
      <c r="S372" s="32"/>
      <c r="T372" s="34"/>
    </row>
    <row r="373" ht="13.9" customHeight="1" spans="1:20">
      <c r="A373" s="11" t="s">
        <v>87</v>
      </c>
      <c r="B373" s="12" t="s">
        <v>88</v>
      </c>
      <c r="C373" s="12" t="s">
        <v>89</v>
      </c>
      <c r="D373" s="12" t="s">
        <v>90</v>
      </c>
      <c r="E373" s="12" t="s">
        <v>91</v>
      </c>
      <c r="F373" s="13" t="s">
        <v>92</v>
      </c>
      <c r="H373" s="14" t="s">
        <v>87</v>
      </c>
      <c r="I373" s="36" t="s">
        <v>88</v>
      </c>
      <c r="J373" s="36" t="s">
        <v>89</v>
      </c>
      <c r="K373" s="37" t="s">
        <v>90</v>
      </c>
      <c r="L373" s="36" t="s">
        <v>91</v>
      </c>
      <c r="M373" s="38" t="s">
        <v>92</v>
      </c>
      <c r="N373" s="35"/>
      <c r="O373" s="14" t="s">
        <v>87</v>
      </c>
      <c r="P373" s="36" t="s">
        <v>88</v>
      </c>
      <c r="Q373" s="36" t="s">
        <v>89</v>
      </c>
      <c r="R373" s="36" t="s">
        <v>90</v>
      </c>
      <c r="S373" s="36" t="s">
        <v>91</v>
      </c>
      <c r="T373" s="38" t="s">
        <v>92</v>
      </c>
    </row>
    <row r="374" ht="13.2" customHeight="1" spans="1:20">
      <c r="A374" s="15" t="s">
        <v>923</v>
      </c>
      <c r="B374" s="16" t="s">
        <v>924</v>
      </c>
      <c r="C374" s="17"/>
      <c r="D374" s="18"/>
      <c r="E374" s="18"/>
      <c r="F374" s="20"/>
      <c r="H374" s="21" t="s">
        <v>923</v>
      </c>
      <c r="I374" s="39" t="s">
        <v>924</v>
      </c>
      <c r="J374" s="40"/>
      <c r="K374" s="66"/>
      <c r="L374" s="47"/>
      <c r="M374" s="44"/>
      <c r="N374" s="45"/>
      <c r="O374" s="21" t="s">
        <v>923</v>
      </c>
      <c r="P374" s="39" t="s">
        <v>924</v>
      </c>
      <c r="Q374" s="40"/>
      <c r="R374" s="47"/>
      <c r="S374" s="47"/>
      <c r="T374" s="44"/>
    </row>
    <row r="375" ht="13.9" customHeight="1" spans="1:20">
      <c r="A375" s="15" t="s">
        <v>925</v>
      </c>
      <c r="B375" s="16" t="s">
        <v>926</v>
      </c>
      <c r="C375" s="17" t="s">
        <v>108</v>
      </c>
      <c r="D375" s="18" t="s">
        <v>126</v>
      </c>
      <c r="E375" s="22">
        <f t="shared" ref="E375:E378" si="257">F375/D375</f>
        <v>1277.71333333333</v>
      </c>
      <c r="F375" s="20" t="s">
        <v>927</v>
      </c>
      <c r="H375" s="21" t="s">
        <v>925</v>
      </c>
      <c r="I375" s="39" t="s">
        <v>926</v>
      </c>
      <c r="J375" s="40" t="s">
        <v>108</v>
      </c>
      <c r="K375" s="66">
        <v>150</v>
      </c>
      <c r="L375" s="22">
        <f t="shared" ref="L375:L378" si="258">E375</f>
        <v>1277.71333333333</v>
      </c>
      <c r="M375" s="42">
        <f t="shared" ref="M375:M378" si="259">K375*L375</f>
        <v>191657</v>
      </c>
      <c r="N375" s="43"/>
      <c r="O375" s="21" t="s">
        <v>925</v>
      </c>
      <c r="P375" s="39" t="s">
        <v>926</v>
      </c>
      <c r="Q375" s="40" t="s">
        <v>108</v>
      </c>
      <c r="R375" s="41">
        <f t="shared" ref="R375:R378" si="260">D375-K375</f>
        <v>0</v>
      </c>
      <c r="S375" s="22">
        <f t="shared" ref="S375:S378" si="261">L375</f>
        <v>1277.71333333333</v>
      </c>
      <c r="T375" s="42">
        <f t="shared" ref="T375:T378" si="262">R375*S375</f>
        <v>0</v>
      </c>
    </row>
    <row r="376" ht="13.2" customHeight="1" spans="1:20">
      <c r="A376" s="15" t="s">
        <v>928</v>
      </c>
      <c r="B376" s="16" t="s">
        <v>929</v>
      </c>
      <c r="C376" s="17" t="s">
        <v>189</v>
      </c>
      <c r="D376" s="18" t="s">
        <v>930</v>
      </c>
      <c r="E376" s="22">
        <f t="shared" si="257"/>
        <v>127.727272727273</v>
      </c>
      <c r="F376" s="20" t="s">
        <v>931</v>
      </c>
      <c r="H376" s="21" t="s">
        <v>928</v>
      </c>
      <c r="I376" s="39" t="s">
        <v>929</v>
      </c>
      <c r="J376" s="40" t="s">
        <v>189</v>
      </c>
      <c r="K376" s="66">
        <v>165</v>
      </c>
      <c r="L376" s="22">
        <f t="shared" si="258"/>
        <v>127.727272727273</v>
      </c>
      <c r="M376" s="42">
        <f t="shared" si="259"/>
        <v>21075</v>
      </c>
      <c r="N376" s="43"/>
      <c r="O376" s="21" t="s">
        <v>928</v>
      </c>
      <c r="P376" s="39" t="s">
        <v>929</v>
      </c>
      <c r="Q376" s="40" t="s">
        <v>189</v>
      </c>
      <c r="R376" s="41">
        <f t="shared" si="260"/>
        <v>0</v>
      </c>
      <c r="S376" s="22">
        <f t="shared" si="261"/>
        <v>127.727272727273</v>
      </c>
      <c r="T376" s="42">
        <f t="shared" si="262"/>
        <v>0</v>
      </c>
    </row>
    <row r="377" ht="13.2" customHeight="1" spans="1:20">
      <c r="A377" s="15" t="s">
        <v>932</v>
      </c>
      <c r="B377" s="16" t="s">
        <v>933</v>
      </c>
      <c r="C377" s="17" t="s">
        <v>179</v>
      </c>
      <c r="D377" s="18" t="s">
        <v>118</v>
      </c>
      <c r="E377" s="22">
        <f t="shared" si="257"/>
        <v>19.8333333333333</v>
      </c>
      <c r="F377" s="20" t="s">
        <v>934</v>
      </c>
      <c r="H377" s="21" t="s">
        <v>932</v>
      </c>
      <c r="I377" s="39" t="s">
        <v>933</v>
      </c>
      <c r="J377" s="40" t="s">
        <v>179</v>
      </c>
      <c r="K377" s="66">
        <v>60</v>
      </c>
      <c r="L377" s="22">
        <f t="shared" si="258"/>
        <v>19.8333333333333</v>
      </c>
      <c r="M377" s="42">
        <f t="shared" si="259"/>
        <v>1190</v>
      </c>
      <c r="N377" s="43"/>
      <c r="O377" s="21" t="s">
        <v>932</v>
      </c>
      <c r="P377" s="39" t="s">
        <v>933</v>
      </c>
      <c r="Q377" s="40" t="s">
        <v>179</v>
      </c>
      <c r="R377" s="41">
        <f t="shared" si="260"/>
        <v>0</v>
      </c>
      <c r="S377" s="22">
        <f t="shared" si="261"/>
        <v>19.8333333333333</v>
      </c>
      <c r="T377" s="42">
        <f t="shared" si="262"/>
        <v>0</v>
      </c>
    </row>
    <row r="378" ht="13.9" customHeight="1" spans="1:20">
      <c r="A378" s="15" t="s">
        <v>935</v>
      </c>
      <c r="B378" s="16" t="s">
        <v>936</v>
      </c>
      <c r="C378" s="17" t="s">
        <v>189</v>
      </c>
      <c r="D378" s="18" t="s">
        <v>937</v>
      </c>
      <c r="E378" s="22">
        <f t="shared" si="257"/>
        <v>806.875</v>
      </c>
      <c r="F378" s="20" t="s">
        <v>938</v>
      </c>
      <c r="H378" s="21" t="s">
        <v>935</v>
      </c>
      <c r="I378" s="39" t="s">
        <v>936</v>
      </c>
      <c r="J378" s="40" t="s">
        <v>189</v>
      </c>
      <c r="K378" s="66">
        <v>1.6</v>
      </c>
      <c r="L378" s="22">
        <f t="shared" si="258"/>
        <v>806.875</v>
      </c>
      <c r="M378" s="42">
        <f t="shared" si="259"/>
        <v>1291</v>
      </c>
      <c r="N378" s="43"/>
      <c r="O378" s="21" t="s">
        <v>935</v>
      </c>
      <c r="P378" s="39" t="s">
        <v>936</v>
      </c>
      <c r="Q378" s="40" t="s">
        <v>189</v>
      </c>
      <c r="R378" s="41">
        <f t="shared" si="260"/>
        <v>0</v>
      </c>
      <c r="S378" s="22">
        <f t="shared" si="261"/>
        <v>806.875</v>
      </c>
      <c r="T378" s="42">
        <f t="shared" si="262"/>
        <v>0</v>
      </c>
    </row>
    <row r="379" ht="13.2" customHeight="1" spans="1:20">
      <c r="A379" s="15" t="s">
        <v>939</v>
      </c>
      <c r="B379" s="16" t="s">
        <v>940</v>
      </c>
      <c r="C379" s="17"/>
      <c r="D379" s="18"/>
      <c r="E379" s="18"/>
      <c r="F379" s="20"/>
      <c r="H379" s="21" t="s">
        <v>939</v>
      </c>
      <c r="I379" s="39" t="s">
        <v>940</v>
      </c>
      <c r="J379" s="40"/>
      <c r="K379" s="66"/>
      <c r="L379" s="47"/>
      <c r="M379" s="44"/>
      <c r="N379" s="45"/>
      <c r="O379" s="21" t="s">
        <v>939</v>
      </c>
      <c r="P379" s="39" t="s">
        <v>940</v>
      </c>
      <c r="Q379" s="40"/>
      <c r="R379" s="47"/>
      <c r="S379" s="47"/>
      <c r="T379" s="44"/>
    </row>
    <row r="380" ht="13.9" customHeight="1" spans="1:20">
      <c r="A380" s="15" t="s">
        <v>941</v>
      </c>
      <c r="B380" s="16" t="s">
        <v>942</v>
      </c>
      <c r="C380" s="17" t="s">
        <v>189</v>
      </c>
      <c r="D380" s="18" t="s">
        <v>943</v>
      </c>
      <c r="E380" s="22">
        <f t="shared" ref="E380:E383" si="263">F380/D380</f>
        <v>1019.55116696589</v>
      </c>
      <c r="F380" s="20" t="s">
        <v>944</v>
      </c>
      <c r="H380" s="21" t="s">
        <v>941</v>
      </c>
      <c r="I380" s="39" t="s">
        <v>942</v>
      </c>
      <c r="J380" s="40" t="s">
        <v>189</v>
      </c>
      <c r="K380" s="66">
        <v>55.7</v>
      </c>
      <c r="L380" s="22">
        <f t="shared" ref="L380:L383" si="264">E380</f>
        <v>1019.55116696589</v>
      </c>
      <c r="M380" s="42">
        <f t="shared" ref="M380:M383" si="265">K380*L380</f>
        <v>56789.0000000001</v>
      </c>
      <c r="N380" s="43"/>
      <c r="O380" s="21" t="s">
        <v>941</v>
      </c>
      <c r="P380" s="39" t="s">
        <v>942</v>
      </c>
      <c r="Q380" s="40" t="s">
        <v>189</v>
      </c>
      <c r="R380" s="41">
        <f t="shared" ref="R380:R383" si="266">D380-K380</f>
        <v>0</v>
      </c>
      <c r="S380" s="22">
        <f t="shared" ref="S380:S383" si="267">L380</f>
        <v>1019.55116696589</v>
      </c>
      <c r="T380" s="42">
        <f t="shared" ref="T380:T383" si="268">R380*S380</f>
        <v>0</v>
      </c>
    </row>
    <row r="381" ht="13.2" customHeight="1" spans="1:20">
      <c r="A381" s="15" t="s">
        <v>945</v>
      </c>
      <c r="B381" s="16" t="s">
        <v>946</v>
      </c>
      <c r="C381" s="17" t="s">
        <v>189</v>
      </c>
      <c r="D381" s="18" t="s">
        <v>947</v>
      </c>
      <c r="E381" s="22">
        <f t="shared" si="263"/>
        <v>799.337231968811</v>
      </c>
      <c r="F381" s="20" t="s">
        <v>948</v>
      </c>
      <c r="H381" s="21" t="s">
        <v>945</v>
      </c>
      <c r="I381" s="39" t="s">
        <v>946</v>
      </c>
      <c r="J381" s="40" t="s">
        <v>189</v>
      </c>
      <c r="K381" s="66">
        <v>25.65</v>
      </c>
      <c r="L381" s="22">
        <f t="shared" si="264"/>
        <v>799.337231968811</v>
      </c>
      <c r="M381" s="42">
        <f t="shared" si="265"/>
        <v>20503</v>
      </c>
      <c r="N381" s="43"/>
      <c r="O381" s="21" t="s">
        <v>945</v>
      </c>
      <c r="P381" s="39" t="s">
        <v>946</v>
      </c>
      <c r="Q381" s="40" t="s">
        <v>189</v>
      </c>
      <c r="R381" s="41">
        <f t="shared" si="266"/>
        <v>0</v>
      </c>
      <c r="S381" s="22">
        <f t="shared" si="267"/>
        <v>799.337231968811</v>
      </c>
      <c r="T381" s="42">
        <f t="shared" si="268"/>
        <v>0</v>
      </c>
    </row>
    <row r="382" ht="13.2" customHeight="1" spans="1:20">
      <c r="A382" s="15" t="s">
        <v>949</v>
      </c>
      <c r="B382" s="16" t="s">
        <v>933</v>
      </c>
      <c r="C382" s="17" t="s">
        <v>179</v>
      </c>
      <c r="D382" s="18" t="s">
        <v>147</v>
      </c>
      <c r="E382" s="22">
        <f t="shared" si="263"/>
        <v>19.8611111111111</v>
      </c>
      <c r="F382" s="20" t="s">
        <v>950</v>
      </c>
      <c r="H382" s="21" t="s">
        <v>949</v>
      </c>
      <c r="I382" s="39" t="s">
        <v>933</v>
      </c>
      <c r="J382" s="40" t="s">
        <v>179</v>
      </c>
      <c r="K382" s="66">
        <v>36</v>
      </c>
      <c r="L382" s="22">
        <f t="shared" si="264"/>
        <v>19.8611111111111</v>
      </c>
      <c r="M382" s="42">
        <f t="shared" si="265"/>
        <v>715</v>
      </c>
      <c r="N382" s="43"/>
      <c r="O382" s="21" t="s">
        <v>949</v>
      </c>
      <c r="P382" s="39" t="s">
        <v>933</v>
      </c>
      <c r="Q382" s="40" t="s">
        <v>179</v>
      </c>
      <c r="R382" s="41">
        <f t="shared" si="266"/>
        <v>0</v>
      </c>
      <c r="S382" s="22">
        <f t="shared" si="267"/>
        <v>19.8611111111111</v>
      </c>
      <c r="T382" s="42">
        <f t="shared" si="268"/>
        <v>0</v>
      </c>
    </row>
    <row r="383" ht="13.9" customHeight="1" spans="1:20">
      <c r="A383" s="15" t="s">
        <v>951</v>
      </c>
      <c r="B383" s="16" t="s">
        <v>952</v>
      </c>
      <c r="C383" s="17" t="s">
        <v>179</v>
      </c>
      <c r="D383" s="18" t="s">
        <v>953</v>
      </c>
      <c r="E383" s="22">
        <f t="shared" si="263"/>
        <v>29.8079096045198</v>
      </c>
      <c r="F383" s="20" t="s">
        <v>954</v>
      </c>
      <c r="H383" s="21" t="s">
        <v>951</v>
      </c>
      <c r="I383" s="39" t="s">
        <v>952</v>
      </c>
      <c r="J383" s="40" t="s">
        <v>179</v>
      </c>
      <c r="K383" s="66">
        <v>88.5</v>
      </c>
      <c r="L383" s="22">
        <f t="shared" si="264"/>
        <v>29.8079096045198</v>
      </c>
      <c r="M383" s="42">
        <f t="shared" si="265"/>
        <v>2638</v>
      </c>
      <c r="N383" s="43"/>
      <c r="O383" s="21" t="s">
        <v>951</v>
      </c>
      <c r="P383" s="39" t="s">
        <v>952</v>
      </c>
      <c r="Q383" s="40" t="s">
        <v>179</v>
      </c>
      <c r="R383" s="41">
        <f t="shared" si="266"/>
        <v>0</v>
      </c>
      <c r="S383" s="22">
        <f t="shared" si="267"/>
        <v>29.8079096045198</v>
      </c>
      <c r="T383" s="42">
        <f t="shared" si="268"/>
        <v>0</v>
      </c>
    </row>
    <row r="384" ht="13.2" customHeight="1" spans="1:20">
      <c r="A384" s="15" t="s">
        <v>955</v>
      </c>
      <c r="B384" s="16" t="s">
        <v>956</v>
      </c>
      <c r="C384" s="17" t="s">
        <v>108</v>
      </c>
      <c r="D384" s="18"/>
      <c r="E384" s="18"/>
      <c r="F384" s="20"/>
      <c r="H384" s="21" t="s">
        <v>955</v>
      </c>
      <c r="I384" s="39" t="s">
        <v>956</v>
      </c>
      <c r="J384" s="40" t="s">
        <v>108</v>
      </c>
      <c r="K384" s="66"/>
      <c r="L384" s="47"/>
      <c r="M384" s="44"/>
      <c r="N384" s="45"/>
      <c r="O384" s="21" t="s">
        <v>955</v>
      </c>
      <c r="P384" s="39" t="s">
        <v>956</v>
      </c>
      <c r="Q384" s="40" t="s">
        <v>108</v>
      </c>
      <c r="R384" s="47"/>
      <c r="S384" s="47"/>
      <c r="T384" s="44"/>
    </row>
    <row r="385" ht="13.2" customHeight="1" spans="1:20">
      <c r="A385" s="15" t="s">
        <v>957</v>
      </c>
      <c r="B385" s="16" t="s">
        <v>958</v>
      </c>
      <c r="C385" s="17" t="s">
        <v>189</v>
      </c>
      <c r="D385" s="18" t="s">
        <v>959</v>
      </c>
      <c r="E385" s="22">
        <f t="shared" ref="E385:E391" si="269">F385/D385</f>
        <v>688.330046022354</v>
      </c>
      <c r="F385" s="20" t="s">
        <v>960</v>
      </c>
      <c r="H385" s="21" t="s">
        <v>957</v>
      </c>
      <c r="I385" s="39" t="s">
        <v>958</v>
      </c>
      <c r="J385" s="40" t="s">
        <v>189</v>
      </c>
      <c r="K385" s="66">
        <v>152.1</v>
      </c>
      <c r="L385" s="22">
        <f t="shared" ref="L385:L391" si="270">E385</f>
        <v>688.330046022354</v>
      </c>
      <c r="M385" s="42">
        <f t="shared" ref="M385:M391" si="271">K385*L385</f>
        <v>104695</v>
      </c>
      <c r="N385" s="43"/>
      <c r="O385" s="21" t="s">
        <v>957</v>
      </c>
      <c r="P385" s="39" t="s">
        <v>958</v>
      </c>
      <c r="Q385" s="40" t="s">
        <v>189</v>
      </c>
      <c r="R385" s="41">
        <f t="shared" ref="R385:R391" si="272">D385-K385</f>
        <v>0</v>
      </c>
      <c r="S385" s="22">
        <f t="shared" ref="S385:S391" si="273">L385</f>
        <v>688.330046022354</v>
      </c>
      <c r="T385" s="42">
        <f t="shared" ref="T385:T391" si="274">R385*S385</f>
        <v>0</v>
      </c>
    </row>
    <row r="386" ht="13.9" customHeight="1" spans="1:20">
      <c r="A386" s="15" t="s">
        <v>961</v>
      </c>
      <c r="B386" s="16" t="s">
        <v>683</v>
      </c>
      <c r="C386" s="17" t="s">
        <v>377</v>
      </c>
      <c r="D386" s="18" t="s">
        <v>962</v>
      </c>
      <c r="E386" s="22">
        <f t="shared" si="269"/>
        <v>5822.25290984415</v>
      </c>
      <c r="F386" s="20" t="s">
        <v>963</v>
      </c>
      <c r="H386" s="21" t="s">
        <v>961</v>
      </c>
      <c r="I386" s="39" t="s">
        <v>683</v>
      </c>
      <c r="J386" s="40" t="s">
        <v>377</v>
      </c>
      <c r="K386" s="66">
        <v>10.138</v>
      </c>
      <c r="L386" s="22">
        <f t="shared" si="270"/>
        <v>5822.25290984415</v>
      </c>
      <c r="M386" s="42">
        <f t="shared" si="271"/>
        <v>59026</v>
      </c>
      <c r="N386" s="43"/>
      <c r="O386" s="21" t="s">
        <v>961</v>
      </c>
      <c r="P386" s="39" t="s">
        <v>683</v>
      </c>
      <c r="Q386" s="40" t="s">
        <v>377</v>
      </c>
      <c r="R386" s="41">
        <f t="shared" si="272"/>
        <v>0</v>
      </c>
      <c r="S386" s="22">
        <f t="shared" si="273"/>
        <v>5822.25290984415</v>
      </c>
      <c r="T386" s="42">
        <f t="shared" si="274"/>
        <v>0</v>
      </c>
    </row>
    <row r="387" ht="13.2" customHeight="1" spans="1:20">
      <c r="A387" s="15" t="s">
        <v>964</v>
      </c>
      <c r="B387" s="16" t="s">
        <v>924</v>
      </c>
      <c r="C387" s="17"/>
      <c r="D387" s="18"/>
      <c r="E387" s="18"/>
      <c r="F387" s="20"/>
      <c r="H387" s="21" t="s">
        <v>964</v>
      </c>
      <c r="I387" s="39" t="s">
        <v>924</v>
      </c>
      <c r="J387" s="40"/>
      <c r="K387" s="66"/>
      <c r="L387" s="47"/>
      <c r="M387" s="44"/>
      <c r="N387" s="45"/>
      <c r="O387" s="21" t="s">
        <v>964</v>
      </c>
      <c r="P387" s="39" t="s">
        <v>924</v>
      </c>
      <c r="Q387" s="40"/>
      <c r="R387" s="47"/>
      <c r="S387" s="47"/>
      <c r="T387" s="44"/>
    </row>
    <row r="388" ht="13.9" customHeight="1" spans="1:20">
      <c r="A388" s="15" t="s">
        <v>965</v>
      </c>
      <c r="B388" s="16" t="s">
        <v>966</v>
      </c>
      <c r="C388" s="17" t="s">
        <v>108</v>
      </c>
      <c r="D388" s="18" t="s">
        <v>967</v>
      </c>
      <c r="E388" s="22">
        <f t="shared" si="269"/>
        <v>1998.5</v>
      </c>
      <c r="F388" s="20" t="s">
        <v>968</v>
      </c>
      <c r="H388" s="21" t="s">
        <v>965</v>
      </c>
      <c r="I388" s="39" t="s">
        <v>966</v>
      </c>
      <c r="J388" s="40" t="s">
        <v>108</v>
      </c>
      <c r="K388" s="66">
        <v>32</v>
      </c>
      <c r="L388" s="22">
        <f t="shared" si="270"/>
        <v>1998.5</v>
      </c>
      <c r="M388" s="42">
        <f t="shared" si="271"/>
        <v>63952</v>
      </c>
      <c r="N388" s="43"/>
      <c r="O388" s="21" t="s">
        <v>965</v>
      </c>
      <c r="P388" s="39" t="s">
        <v>966</v>
      </c>
      <c r="Q388" s="40" t="s">
        <v>108</v>
      </c>
      <c r="R388" s="41">
        <f t="shared" si="272"/>
        <v>0</v>
      </c>
      <c r="S388" s="22">
        <f t="shared" si="273"/>
        <v>1998.5</v>
      </c>
      <c r="T388" s="42">
        <f t="shared" si="274"/>
        <v>0</v>
      </c>
    </row>
    <row r="389" ht="13.2" customHeight="1" spans="1:20">
      <c r="A389" s="15" t="s">
        <v>969</v>
      </c>
      <c r="B389" s="16" t="s">
        <v>929</v>
      </c>
      <c r="C389" s="17" t="s">
        <v>189</v>
      </c>
      <c r="D389" s="18" t="s">
        <v>970</v>
      </c>
      <c r="E389" s="22">
        <f t="shared" si="269"/>
        <v>128.325892857143</v>
      </c>
      <c r="F389" s="20" t="s">
        <v>971</v>
      </c>
      <c r="H389" s="21" t="s">
        <v>969</v>
      </c>
      <c r="I389" s="39" t="s">
        <v>929</v>
      </c>
      <c r="J389" s="40" t="s">
        <v>189</v>
      </c>
      <c r="K389" s="66">
        <v>44.8</v>
      </c>
      <c r="L389" s="22">
        <f t="shared" si="270"/>
        <v>128.325892857143</v>
      </c>
      <c r="M389" s="42">
        <f t="shared" si="271"/>
        <v>5749.00000000001</v>
      </c>
      <c r="N389" s="43"/>
      <c r="O389" s="21" t="s">
        <v>969</v>
      </c>
      <c r="P389" s="39" t="s">
        <v>929</v>
      </c>
      <c r="Q389" s="40" t="s">
        <v>189</v>
      </c>
      <c r="R389" s="41">
        <f t="shared" si="272"/>
        <v>0</v>
      </c>
      <c r="S389" s="22">
        <f t="shared" si="273"/>
        <v>128.325892857143</v>
      </c>
      <c r="T389" s="42">
        <f t="shared" si="274"/>
        <v>0</v>
      </c>
    </row>
    <row r="390" ht="13.2" customHeight="1" spans="1:20">
      <c r="A390" s="15" t="s">
        <v>972</v>
      </c>
      <c r="B390" s="16" t="s">
        <v>933</v>
      </c>
      <c r="C390" s="17" t="s">
        <v>179</v>
      </c>
      <c r="D390" s="18" t="s">
        <v>973</v>
      </c>
      <c r="E390" s="22">
        <f t="shared" si="269"/>
        <v>19.8126463700234</v>
      </c>
      <c r="F390" s="20" t="s">
        <v>974</v>
      </c>
      <c r="H390" s="21" t="s">
        <v>972</v>
      </c>
      <c r="I390" s="39" t="s">
        <v>933</v>
      </c>
      <c r="J390" s="40" t="s">
        <v>179</v>
      </c>
      <c r="K390" s="66">
        <v>21.35</v>
      </c>
      <c r="L390" s="22">
        <f t="shared" si="270"/>
        <v>19.8126463700234</v>
      </c>
      <c r="M390" s="42">
        <f t="shared" si="271"/>
        <v>423</v>
      </c>
      <c r="N390" s="43"/>
      <c r="O390" s="21" t="s">
        <v>972</v>
      </c>
      <c r="P390" s="39" t="s">
        <v>933</v>
      </c>
      <c r="Q390" s="40" t="s">
        <v>179</v>
      </c>
      <c r="R390" s="41">
        <f t="shared" si="272"/>
        <v>0</v>
      </c>
      <c r="S390" s="22">
        <f t="shared" si="273"/>
        <v>19.8126463700234</v>
      </c>
      <c r="T390" s="42">
        <f t="shared" si="274"/>
        <v>0</v>
      </c>
    </row>
    <row r="391" ht="13.9" customHeight="1" spans="1:20">
      <c r="A391" s="15" t="s">
        <v>975</v>
      </c>
      <c r="B391" s="16" t="s">
        <v>936</v>
      </c>
      <c r="C391" s="17" t="s">
        <v>189</v>
      </c>
      <c r="D391" s="18" t="s">
        <v>976</v>
      </c>
      <c r="E391" s="22">
        <f t="shared" si="269"/>
        <v>807.142857142857</v>
      </c>
      <c r="F391" s="20" t="s">
        <v>977</v>
      </c>
      <c r="H391" s="21" t="s">
        <v>975</v>
      </c>
      <c r="I391" s="39" t="s">
        <v>936</v>
      </c>
      <c r="J391" s="40" t="s">
        <v>189</v>
      </c>
      <c r="K391" s="66">
        <v>0.42</v>
      </c>
      <c r="L391" s="22">
        <f t="shared" si="270"/>
        <v>807.142857142857</v>
      </c>
      <c r="M391" s="42">
        <f t="shared" si="271"/>
        <v>339</v>
      </c>
      <c r="N391" s="43"/>
      <c r="O391" s="21" t="s">
        <v>975</v>
      </c>
      <c r="P391" s="39" t="s">
        <v>936</v>
      </c>
      <c r="Q391" s="40" t="s">
        <v>189</v>
      </c>
      <c r="R391" s="41">
        <f t="shared" si="272"/>
        <v>0</v>
      </c>
      <c r="S391" s="22">
        <f t="shared" si="273"/>
        <v>807.142857142857</v>
      </c>
      <c r="T391" s="42">
        <f t="shared" si="274"/>
        <v>0</v>
      </c>
    </row>
    <row r="392" ht="13.2" customHeight="1" spans="1:20">
      <c r="A392" s="15" t="s">
        <v>978</v>
      </c>
      <c r="B392" s="16" t="s">
        <v>940</v>
      </c>
      <c r="C392" s="17"/>
      <c r="D392" s="18"/>
      <c r="E392" s="18"/>
      <c r="F392" s="20"/>
      <c r="H392" s="21" t="s">
        <v>978</v>
      </c>
      <c r="I392" s="39" t="s">
        <v>940</v>
      </c>
      <c r="J392" s="40"/>
      <c r="K392" s="66"/>
      <c r="L392" s="47"/>
      <c r="M392" s="44"/>
      <c r="N392" s="45"/>
      <c r="O392" s="21" t="s">
        <v>978</v>
      </c>
      <c r="P392" s="39" t="s">
        <v>940</v>
      </c>
      <c r="Q392" s="40"/>
      <c r="R392" s="47"/>
      <c r="S392" s="47"/>
      <c r="T392" s="44"/>
    </row>
    <row r="393" ht="13.2" customHeight="1" spans="1:20">
      <c r="A393" s="15" t="s">
        <v>979</v>
      </c>
      <c r="B393" s="16" t="s">
        <v>942</v>
      </c>
      <c r="C393" s="17" t="s">
        <v>189</v>
      </c>
      <c r="D393" s="18" t="s">
        <v>980</v>
      </c>
      <c r="E393" s="22">
        <f t="shared" ref="E393:E397" si="275">F393/D393</f>
        <v>822.686567164179</v>
      </c>
      <c r="F393" s="20" t="s">
        <v>981</v>
      </c>
      <c r="H393" s="21" t="s">
        <v>979</v>
      </c>
      <c r="I393" s="39" t="s">
        <v>942</v>
      </c>
      <c r="J393" s="40" t="s">
        <v>189</v>
      </c>
      <c r="K393" s="66">
        <v>13.4</v>
      </c>
      <c r="L393" s="22">
        <f t="shared" ref="L393:L397" si="276">E393</f>
        <v>822.686567164179</v>
      </c>
      <c r="M393" s="42">
        <f t="shared" ref="M393:M397" si="277">K393*L393</f>
        <v>11024</v>
      </c>
      <c r="N393" s="43"/>
      <c r="O393" s="21" t="s">
        <v>979</v>
      </c>
      <c r="P393" s="39" t="s">
        <v>942</v>
      </c>
      <c r="Q393" s="40" t="s">
        <v>189</v>
      </c>
      <c r="R393" s="41">
        <f t="shared" ref="R393:R397" si="278">D393-K393</f>
        <v>0</v>
      </c>
      <c r="S393" s="22">
        <f t="shared" ref="S393:S397" si="279">L393</f>
        <v>822.686567164179</v>
      </c>
      <c r="T393" s="42">
        <f t="shared" ref="T393:T397" si="280">R393*S393</f>
        <v>0</v>
      </c>
    </row>
    <row r="394" ht="13.9" customHeight="1" spans="1:20">
      <c r="A394" s="15" t="s">
        <v>982</v>
      </c>
      <c r="B394" s="16" t="s">
        <v>946</v>
      </c>
      <c r="C394" s="17" t="s">
        <v>189</v>
      </c>
      <c r="D394" s="18" t="s">
        <v>983</v>
      </c>
      <c r="E394" s="22">
        <f t="shared" si="275"/>
        <v>798.958333333333</v>
      </c>
      <c r="F394" s="20" t="s">
        <v>984</v>
      </c>
      <c r="H394" s="21" t="s">
        <v>982</v>
      </c>
      <c r="I394" s="39" t="s">
        <v>946</v>
      </c>
      <c r="J394" s="40" t="s">
        <v>189</v>
      </c>
      <c r="K394" s="66">
        <v>2.88</v>
      </c>
      <c r="L394" s="22">
        <f t="shared" si="276"/>
        <v>798.958333333333</v>
      </c>
      <c r="M394" s="42">
        <f t="shared" si="277"/>
        <v>2301</v>
      </c>
      <c r="N394" s="43"/>
      <c r="O394" s="21" t="s">
        <v>982</v>
      </c>
      <c r="P394" s="39" t="s">
        <v>946</v>
      </c>
      <c r="Q394" s="40" t="s">
        <v>189</v>
      </c>
      <c r="R394" s="41">
        <f t="shared" si="278"/>
        <v>0</v>
      </c>
      <c r="S394" s="22">
        <f t="shared" si="279"/>
        <v>798.958333333333</v>
      </c>
      <c r="T394" s="42">
        <f t="shared" si="280"/>
        <v>0</v>
      </c>
    </row>
    <row r="395" ht="13.2" customHeight="1" spans="1:20">
      <c r="A395" s="15" t="s">
        <v>985</v>
      </c>
      <c r="B395" s="16" t="s">
        <v>956</v>
      </c>
      <c r="C395" s="17" t="s">
        <v>108</v>
      </c>
      <c r="D395" s="18"/>
      <c r="E395" s="18"/>
      <c r="F395" s="20"/>
      <c r="H395" s="21" t="s">
        <v>985</v>
      </c>
      <c r="I395" s="39" t="s">
        <v>956</v>
      </c>
      <c r="J395" s="40" t="s">
        <v>108</v>
      </c>
      <c r="K395" s="66"/>
      <c r="L395" s="47"/>
      <c r="M395" s="44"/>
      <c r="N395" s="45"/>
      <c r="O395" s="21" t="s">
        <v>985</v>
      </c>
      <c r="P395" s="39" t="s">
        <v>956</v>
      </c>
      <c r="Q395" s="40" t="s">
        <v>108</v>
      </c>
      <c r="R395" s="47"/>
      <c r="S395" s="47"/>
      <c r="T395" s="44"/>
    </row>
    <row r="396" ht="13.2" customHeight="1" spans="1:20">
      <c r="A396" s="15" t="s">
        <v>986</v>
      </c>
      <c r="B396" s="16" t="s">
        <v>958</v>
      </c>
      <c r="C396" s="17" t="s">
        <v>189</v>
      </c>
      <c r="D396" s="18" t="s">
        <v>987</v>
      </c>
      <c r="E396" s="22">
        <f t="shared" si="275"/>
        <v>687.872340425532</v>
      </c>
      <c r="F396" s="20" t="s">
        <v>988</v>
      </c>
      <c r="H396" s="21" t="s">
        <v>986</v>
      </c>
      <c r="I396" s="39" t="s">
        <v>958</v>
      </c>
      <c r="J396" s="40" t="s">
        <v>189</v>
      </c>
      <c r="K396" s="66">
        <v>37.6</v>
      </c>
      <c r="L396" s="22">
        <f t="shared" si="276"/>
        <v>687.872340425532</v>
      </c>
      <c r="M396" s="42">
        <f t="shared" si="277"/>
        <v>25864</v>
      </c>
      <c r="N396" s="43"/>
      <c r="O396" s="21" t="s">
        <v>986</v>
      </c>
      <c r="P396" s="39" t="s">
        <v>958</v>
      </c>
      <c r="Q396" s="40" t="s">
        <v>189</v>
      </c>
      <c r="R396" s="41">
        <f t="shared" ref="R396:R400" si="281">D396-K396</f>
        <v>0</v>
      </c>
      <c r="S396" s="22">
        <f t="shared" ref="S396:S400" si="282">L396</f>
        <v>687.872340425532</v>
      </c>
      <c r="T396" s="42">
        <f t="shared" ref="T396:T400" si="283">R396*S396</f>
        <v>0</v>
      </c>
    </row>
    <row r="397" ht="13.9" customHeight="1" spans="1:20">
      <c r="A397" s="15" t="s">
        <v>989</v>
      </c>
      <c r="B397" s="16" t="s">
        <v>683</v>
      </c>
      <c r="C397" s="17" t="s">
        <v>377</v>
      </c>
      <c r="D397" s="18" t="s">
        <v>990</v>
      </c>
      <c r="E397" s="22">
        <f t="shared" si="275"/>
        <v>5822.0981252493</v>
      </c>
      <c r="F397" s="20" t="s">
        <v>991</v>
      </c>
      <c r="H397" s="21" t="s">
        <v>989</v>
      </c>
      <c r="I397" s="39" t="s">
        <v>683</v>
      </c>
      <c r="J397" s="40" t="s">
        <v>377</v>
      </c>
      <c r="K397" s="66">
        <v>2.507</v>
      </c>
      <c r="L397" s="22">
        <f t="shared" si="276"/>
        <v>5822.0981252493</v>
      </c>
      <c r="M397" s="42">
        <f t="shared" si="277"/>
        <v>14596</v>
      </c>
      <c r="N397" s="43"/>
      <c r="O397" s="21" t="s">
        <v>989</v>
      </c>
      <c r="P397" s="39" t="s">
        <v>683</v>
      </c>
      <c r="Q397" s="40" t="s">
        <v>377</v>
      </c>
      <c r="R397" s="41">
        <f t="shared" si="278"/>
        <v>0</v>
      </c>
      <c r="S397" s="22">
        <f t="shared" si="279"/>
        <v>5822.0981252493</v>
      </c>
      <c r="T397" s="42">
        <f t="shared" si="280"/>
        <v>0</v>
      </c>
    </row>
    <row r="398" ht="13.2" customHeight="1" spans="1:20">
      <c r="A398" s="15" t="s">
        <v>992</v>
      </c>
      <c r="B398" s="16" t="s">
        <v>993</v>
      </c>
      <c r="C398" s="17"/>
      <c r="D398" s="18"/>
      <c r="E398" s="18"/>
      <c r="F398" s="20"/>
      <c r="H398" s="21" t="s">
        <v>992</v>
      </c>
      <c r="I398" s="39" t="s">
        <v>993</v>
      </c>
      <c r="J398" s="40"/>
      <c r="K398" s="66"/>
      <c r="L398" s="47"/>
      <c r="M398" s="44"/>
      <c r="N398" s="45"/>
      <c r="O398" s="21" t="s">
        <v>992</v>
      </c>
      <c r="P398" s="39" t="s">
        <v>993</v>
      </c>
      <c r="Q398" s="40"/>
      <c r="R398" s="47"/>
      <c r="S398" s="47"/>
      <c r="T398" s="44"/>
    </row>
    <row r="399" ht="13.9" customHeight="1" spans="1:20">
      <c r="A399" s="15" t="s">
        <v>994</v>
      </c>
      <c r="B399" s="16" t="s">
        <v>995</v>
      </c>
      <c r="C399" s="17" t="s">
        <v>189</v>
      </c>
      <c r="D399" s="18" t="s">
        <v>996</v>
      </c>
      <c r="E399" s="22">
        <f t="shared" ref="E399:E402" si="284">F399/D399</f>
        <v>942.386363636364</v>
      </c>
      <c r="F399" s="20" t="s">
        <v>997</v>
      </c>
      <c r="H399" s="21" t="s">
        <v>994</v>
      </c>
      <c r="I399" s="39" t="s">
        <v>995</v>
      </c>
      <c r="J399" s="40" t="s">
        <v>189</v>
      </c>
      <c r="K399" s="66">
        <v>26.4</v>
      </c>
      <c r="L399" s="22">
        <f t="shared" ref="L399:L402" si="285">E399</f>
        <v>942.386363636364</v>
      </c>
      <c r="M399" s="42">
        <f t="shared" ref="M399:M402" si="286">K399*L399</f>
        <v>24879</v>
      </c>
      <c r="N399" s="43"/>
      <c r="O399" s="21" t="s">
        <v>994</v>
      </c>
      <c r="P399" s="39" t="s">
        <v>995</v>
      </c>
      <c r="Q399" s="40" t="s">
        <v>189</v>
      </c>
      <c r="R399" s="41">
        <f t="shared" si="281"/>
        <v>0</v>
      </c>
      <c r="S399" s="22">
        <f t="shared" si="282"/>
        <v>942.386363636364</v>
      </c>
      <c r="T399" s="42">
        <f t="shared" si="283"/>
        <v>0</v>
      </c>
    </row>
    <row r="400" ht="13.2" customHeight="1" spans="1:20">
      <c r="A400" s="15" t="s">
        <v>998</v>
      </c>
      <c r="B400" s="16" t="s">
        <v>999</v>
      </c>
      <c r="C400" s="17" t="s">
        <v>377</v>
      </c>
      <c r="D400" s="18" t="s">
        <v>1000</v>
      </c>
      <c r="E400" s="22">
        <f t="shared" si="284"/>
        <v>5709.72918756269</v>
      </c>
      <c r="F400" s="20" t="s">
        <v>1001</v>
      </c>
      <c r="H400" s="21" t="s">
        <v>998</v>
      </c>
      <c r="I400" s="39" t="s">
        <v>999</v>
      </c>
      <c r="J400" s="40" t="s">
        <v>377</v>
      </c>
      <c r="K400" s="66">
        <v>4.985</v>
      </c>
      <c r="L400" s="22">
        <f t="shared" si="285"/>
        <v>5709.72918756269</v>
      </c>
      <c r="M400" s="42">
        <f t="shared" si="286"/>
        <v>28463</v>
      </c>
      <c r="N400" s="43"/>
      <c r="O400" s="21" t="s">
        <v>998</v>
      </c>
      <c r="P400" s="39" t="s">
        <v>999</v>
      </c>
      <c r="Q400" s="40" t="s">
        <v>377</v>
      </c>
      <c r="R400" s="41">
        <f t="shared" si="281"/>
        <v>0</v>
      </c>
      <c r="S400" s="22">
        <f t="shared" si="282"/>
        <v>5709.72918756269</v>
      </c>
      <c r="T400" s="42">
        <f t="shared" si="283"/>
        <v>0</v>
      </c>
    </row>
    <row r="401" ht="13.2" customHeight="1" spans="1:20">
      <c r="A401" s="15" t="s">
        <v>1002</v>
      </c>
      <c r="B401" s="16" t="s">
        <v>1003</v>
      </c>
      <c r="C401" s="17" t="s">
        <v>189</v>
      </c>
      <c r="D401" s="18"/>
      <c r="E401" s="18"/>
      <c r="F401" s="20"/>
      <c r="H401" s="21" t="s">
        <v>1002</v>
      </c>
      <c r="I401" s="39" t="s">
        <v>1003</v>
      </c>
      <c r="J401" s="40" t="s">
        <v>189</v>
      </c>
      <c r="K401" s="66"/>
      <c r="L401" s="47"/>
      <c r="M401" s="44"/>
      <c r="N401" s="45"/>
      <c r="O401" s="21" t="s">
        <v>1002</v>
      </c>
      <c r="P401" s="39" t="s">
        <v>1003</v>
      </c>
      <c r="Q401" s="40" t="s">
        <v>189</v>
      </c>
      <c r="R401" s="47"/>
      <c r="S401" s="47"/>
      <c r="T401" s="44"/>
    </row>
    <row r="402" ht="13.9" customHeight="1" spans="1:20">
      <c r="A402" s="15" t="s">
        <v>1004</v>
      </c>
      <c r="B402" s="16" t="s">
        <v>1005</v>
      </c>
      <c r="C402" s="17" t="s">
        <v>189</v>
      </c>
      <c r="D402" s="18" t="s">
        <v>1006</v>
      </c>
      <c r="E402" s="22">
        <f t="shared" si="284"/>
        <v>908.390092879257</v>
      </c>
      <c r="F402" s="20" t="s">
        <v>1007</v>
      </c>
      <c r="H402" s="21" t="s">
        <v>1004</v>
      </c>
      <c r="I402" s="39" t="s">
        <v>1005</v>
      </c>
      <c r="J402" s="40" t="s">
        <v>189</v>
      </c>
      <c r="K402" s="66">
        <v>32.3</v>
      </c>
      <c r="L402" s="22">
        <f t="shared" si="285"/>
        <v>908.390092879257</v>
      </c>
      <c r="M402" s="42">
        <f t="shared" si="286"/>
        <v>29341</v>
      </c>
      <c r="N402" s="43"/>
      <c r="O402" s="21" t="s">
        <v>1004</v>
      </c>
      <c r="P402" s="39" t="s">
        <v>1005</v>
      </c>
      <c r="Q402" s="40" t="s">
        <v>189</v>
      </c>
      <c r="R402" s="41">
        <f t="shared" ref="R402:R405" si="287">D402-K402</f>
        <v>0</v>
      </c>
      <c r="S402" s="22">
        <f t="shared" ref="S402:S405" si="288">L402</f>
        <v>908.390092879257</v>
      </c>
      <c r="T402" s="42">
        <f t="shared" ref="T402:T405" si="289">R402*S402</f>
        <v>0</v>
      </c>
    </row>
    <row r="403" ht="13.2" customHeight="1" spans="1:20">
      <c r="A403" s="15" t="s">
        <v>1008</v>
      </c>
      <c r="B403" s="16" t="s">
        <v>1009</v>
      </c>
      <c r="C403" s="17" t="s">
        <v>189</v>
      </c>
      <c r="D403" s="18"/>
      <c r="E403" s="18"/>
      <c r="F403" s="20"/>
      <c r="H403" s="21" t="s">
        <v>1008</v>
      </c>
      <c r="I403" s="39" t="s">
        <v>1009</v>
      </c>
      <c r="J403" s="40" t="s">
        <v>189</v>
      </c>
      <c r="K403" s="66"/>
      <c r="L403" s="47"/>
      <c r="M403" s="44"/>
      <c r="N403" s="45"/>
      <c r="O403" s="21" t="s">
        <v>1008</v>
      </c>
      <c r="P403" s="39" t="s">
        <v>1009</v>
      </c>
      <c r="Q403" s="40" t="s">
        <v>189</v>
      </c>
      <c r="R403" s="47"/>
      <c r="S403" s="47"/>
      <c r="T403" s="44"/>
    </row>
    <row r="404" ht="13.2" customHeight="1" spans="1:20">
      <c r="A404" s="15" t="s">
        <v>1010</v>
      </c>
      <c r="B404" s="16" t="s">
        <v>1011</v>
      </c>
      <c r="C404" s="17" t="s">
        <v>189</v>
      </c>
      <c r="D404" s="18" t="s">
        <v>1012</v>
      </c>
      <c r="E404" s="22">
        <f t="shared" ref="E404:E410" si="290">F404/D404</f>
        <v>737.485970819304</v>
      </c>
      <c r="F404" s="20" t="s">
        <v>1013</v>
      </c>
      <c r="H404" s="21" t="s">
        <v>1010</v>
      </c>
      <c r="I404" s="39" t="s">
        <v>1011</v>
      </c>
      <c r="J404" s="40" t="s">
        <v>189</v>
      </c>
      <c r="K404" s="66">
        <v>17.82</v>
      </c>
      <c r="L404" s="22">
        <f t="shared" ref="L404:L410" si="291">E404</f>
        <v>737.485970819304</v>
      </c>
      <c r="M404" s="42">
        <f t="shared" ref="M404:M410" si="292">K404*L404</f>
        <v>13142</v>
      </c>
      <c r="N404" s="43"/>
      <c r="O404" s="21" t="s">
        <v>1010</v>
      </c>
      <c r="P404" s="39" t="s">
        <v>1011</v>
      </c>
      <c r="Q404" s="40" t="s">
        <v>189</v>
      </c>
      <c r="R404" s="41">
        <f t="shared" si="287"/>
        <v>0</v>
      </c>
      <c r="S404" s="22">
        <f t="shared" si="288"/>
        <v>737.485970819304</v>
      </c>
      <c r="T404" s="42">
        <f t="shared" si="289"/>
        <v>0</v>
      </c>
    </row>
    <row r="405" ht="13.9" customHeight="1" spans="1:20">
      <c r="A405" s="15" t="s">
        <v>1014</v>
      </c>
      <c r="B405" s="16" t="s">
        <v>1015</v>
      </c>
      <c r="C405" s="17" t="s">
        <v>189</v>
      </c>
      <c r="D405" s="18" t="s">
        <v>1016</v>
      </c>
      <c r="E405" s="22">
        <f t="shared" si="290"/>
        <v>589.69696969697</v>
      </c>
      <c r="F405" s="20" t="s">
        <v>1017</v>
      </c>
      <c r="H405" s="21" t="s">
        <v>1014</v>
      </c>
      <c r="I405" s="39" t="s">
        <v>1015</v>
      </c>
      <c r="J405" s="40" t="s">
        <v>189</v>
      </c>
      <c r="K405" s="66">
        <v>6.6</v>
      </c>
      <c r="L405" s="22">
        <f t="shared" si="291"/>
        <v>589.69696969697</v>
      </c>
      <c r="M405" s="42">
        <f t="shared" si="292"/>
        <v>3892</v>
      </c>
      <c r="N405" s="43"/>
      <c r="O405" s="21" t="s">
        <v>1014</v>
      </c>
      <c r="P405" s="39" t="s">
        <v>1015</v>
      </c>
      <c r="Q405" s="40" t="s">
        <v>189</v>
      </c>
      <c r="R405" s="41">
        <f t="shared" si="287"/>
        <v>0</v>
      </c>
      <c r="S405" s="22">
        <f t="shared" si="288"/>
        <v>589.69696969697</v>
      </c>
      <c r="T405" s="42">
        <f t="shared" si="289"/>
        <v>0</v>
      </c>
    </row>
    <row r="406" ht="13.2" customHeight="1" spans="1:20">
      <c r="A406" s="15" t="s">
        <v>1018</v>
      </c>
      <c r="B406" s="16" t="s">
        <v>1019</v>
      </c>
      <c r="C406" s="17" t="s">
        <v>189</v>
      </c>
      <c r="D406" s="18"/>
      <c r="E406" s="18"/>
      <c r="F406" s="20"/>
      <c r="H406" s="21" t="s">
        <v>1018</v>
      </c>
      <c r="I406" s="39" t="s">
        <v>1019</v>
      </c>
      <c r="J406" s="40" t="s">
        <v>189</v>
      </c>
      <c r="K406" s="66"/>
      <c r="L406" s="47"/>
      <c r="M406" s="44"/>
      <c r="N406" s="45"/>
      <c r="O406" s="21" t="s">
        <v>1018</v>
      </c>
      <c r="P406" s="39" t="s">
        <v>1019</v>
      </c>
      <c r="Q406" s="40" t="s">
        <v>189</v>
      </c>
      <c r="R406" s="47"/>
      <c r="S406" s="47"/>
      <c r="T406" s="44"/>
    </row>
    <row r="407" ht="13.9" customHeight="1" spans="1:20">
      <c r="A407" s="15" t="s">
        <v>1020</v>
      </c>
      <c r="B407" s="16" t="s">
        <v>1021</v>
      </c>
      <c r="C407" s="17" t="s">
        <v>189</v>
      </c>
      <c r="D407" s="18" t="s">
        <v>1022</v>
      </c>
      <c r="E407" s="22">
        <f t="shared" si="290"/>
        <v>44.7495682210708</v>
      </c>
      <c r="F407" s="20" t="s">
        <v>1023</v>
      </c>
      <c r="H407" s="21" t="s">
        <v>1020</v>
      </c>
      <c r="I407" s="39" t="s">
        <v>1021</v>
      </c>
      <c r="J407" s="40" t="s">
        <v>189</v>
      </c>
      <c r="K407" s="66">
        <v>231.6</v>
      </c>
      <c r="L407" s="22">
        <f t="shared" si="291"/>
        <v>44.7495682210708</v>
      </c>
      <c r="M407" s="42">
        <f t="shared" si="292"/>
        <v>10364</v>
      </c>
      <c r="N407" s="43"/>
      <c r="O407" s="21" t="s">
        <v>1020</v>
      </c>
      <c r="P407" s="39" t="s">
        <v>1021</v>
      </c>
      <c r="Q407" s="40" t="s">
        <v>189</v>
      </c>
      <c r="R407" s="41">
        <f t="shared" ref="R407:R410" si="293">D407-K407</f>
        <v>0</v>
      </c>
      <c r="S407" s="22">
        <f t="shared" ref="S407:S410" si="294">L407</f>
        <v>44.7495682210708</v>
      </c>
      <c r="T407" s="42">
        <f t="shared" ref="T407:T410" si="295">R407*S407</f>
        <v>0</v>
      </c>
    </row>
    <row r="408" ht="13.2" customHeight="1" spans="1:20">
      <c r="A408" s="15" t="s">
        <v>1024</v>
      </c>
      <c r="B408" s="16" t="s">
        <v>1025</v>
      </c>
      <c r="C408" s="17" t="s">
        <v>189</v>
      </c>
      <c r="D408" s="18" t="s">
        <v>1026</v>
      </c>
      <c r="E408" s="22">
        <f t="shared" si="290"/>
        <v>282.310756972112</v>
      </c>
      <c r="F408" s="20" t="s">
        <v>1027</v>
      </c>
      <c r="H408" s="21" t="s">
        <v>1024</v>
      </c>
      <c r="I408" s="39" t="s">
        <v>1025</v>
      </c>
      <c r="J408" s="40" t="s">
        <v>189</v>
      </c>
      <c r="K408" s="66">
        <v>25.1</v>
      </c>
      <c r="L408" s="22">
        <f t="shared" si="291"/>
        <v>282.310756972112</v>
      </c>
      <c r="M408" s="42">
        <f t="shared" si="292"/>
        <v>7086.00000000001</v>
      </c>
      <c r="N408" s="43"/>
      <c r="O408" s="21" t="s">
        <v>1024</v>
      </c>
      <c r="P408" s="39" t="s">
        <v>1025</v>
      </c>
      <c r="Q408" s="40" t="s">
        <v>189</v>
      </c>
      <c r="R408" s="41">
        <f t="shared" si="293"/>
        <v>0</v>
      </c>
      <c r="S408" s="22">
        <f t="shared" si="294"/>
        <v>282.310756972112</v>
      </c>
      <c r="T408" s="42">
        <f t="shared" si="295"/>
        <v>0</v>
      </c>
    </row>
    <row r="409" ht="13.2" customHeight="1" spans="1:20">
      <c r="A409" s="15" t="s">
        <v>1028</v>
      </c>
      <c r="B409" s="16" t="s">
        <v>290</v>
      </c>
      <c r="C409" s="17" t="s">
        <v>189</v>
      </c>
      <c r="D409" s="18" t="s">
        <v>1029</v>
      </c>
      <c r="E409" s="22">
        <f t="shared" si="290"/>
        <v>188.658823529412</v>
      </c>
      <c r="F409" s="20" t="s">
        <v>1030</v>
      </c>
      <c r="H409" s="21" t="s">
        <v>1028</v>
      </c>
      <c r="I409" s="39" t="s">
        <v>290</v>
      </c>
      <c r="J409" s="40" t="s">
        <v>189</v>
      </c>
      <c r="K409" s="66">
        <v>127.5</v>
      </c>
      <c r="L409" s="22">
        <f t="shared" si="291"/>
        <v>188.658823529412</v>
      </c>
      <c r="M409" s="42">
        <f t="shared" si="292"/>
        <v>24054</v>
      </c>
      <c r="N409" s="43"/>
      <c r="O409" s="21" t="s">
        <v>1028</v>
      </c>
      <c r="P409" s="39" t="s">
        <v>290</v>
      </c>
      <c r="Q409" s="40" t="s">
        <v>189</v>
      </c>
      <c r="R409" s="41">
        <f t="shared" si="293"/>
        <v>0</v>
      </c>
      <c r="S409" s="22">
        <f t="shared" si="294"/>
        <v>188.658823529412</v>
      </c>
      <c r="T409" s="42">
        <f t="shared" si="295"/>
        <v>0</v>
      </c>
    </row>
    <row r="410" ht="13.9" customHeight="1" spans="1:20">
      <c r="A410" s="15" t="s">
        <v>1031</v>
      </c>
      <c r="B410" s="16" t="s">
        <v>1032</v>
      </c>
      <c r="C410" s="17" t="s">
        <v>108</v>
      </c>
      <c r="D410" s="18" t="s">
        <v>1033</v>
      </c>
      <c r="E410" s="22">
        <f t="shared" si="290"/>
        <v>16.6774193548387</v>
      </c>
      <c r="F410" s="20" t="s">
        <v>1034</v>
      </c>
      <c r="H410" s="21" t="s">
        <v>1031</v>
      </c>
      <c r="I410" s="39" t="s">
        <v>1032</v>
      </c>
      <c r="J410" s="40" t="s">
        <v>108</v>
      </c>
      <c r="K410" s="66">
        <v>31</v>
      </c>
      <c r="L410" s="22">
        <f t="shared" si="291"/>
        <v>16.6774193548387</v>
      </c>
      <c r="M410" s="42">
        <f t="shared" si="292"/>
        <v>517</v>
      </c>
      <c r="N410" s="43"/>
      <c r="O410" s="21" t="s">
        <v>1031</v>
      </c>
      <c r="P410" s="39" t="s">
        <v>1032</v>
      </c>
      <c r="Q410" s="40" t="s">
        <v>108</v>
      </c>
      <c r="R410" s="41">
        <f t="shared" si="293"/>
        <v>0</v>
      </c>
      <c r="S410" s="22">
        <f t="shared" si="294"/>
        <v>16.6774193548387</v>
      </c>
      <c r="T410" s="42">
        <f t="shared" si="295"/>
        <v>0</v>
      </c>
    </row>
    <row r="411" ht="13.2" customHeight="1" spans="1:20">
      <c r="A411" s="15" t="s">
        <v>1035</v>
      </c>
      <c r="B411" s="16" t="s">
        <v>993</v>
      </c>
      <c r="C411" s="17"/>
      <c r="D411" s="18"/>
      <c r="E411" s="18"/>
      <c r="F411" s="20"/>
      <c r="H411" s="21" t="s">
        <v>1035</v>
      </c>
      <c r="I411" s="39" t="s">
        <v>993</v>
      </c>
      <c r="J411" s="40"/>
      <c r="K411" s="66"/>
      <c r="L411" s="47"/>
      <c r="M411" s="44"/>
      <c r="N411" s="45"/>
      <c r="O411" s="21" t="s">
        <v>1035</v>
      </c>
      <c r="P411" s="39" t="s">
        <v>993</v>
      </c>
      <c r="Q411" s="40"/>
      <c r="R411" s="47"/>
      <c r="S411" s="47"/>
      <c r="T411" s="44"/>
    </row>
    <row r="412" ht="13.2" customHeight="1" spans="1:20">
      <c r="A412" s="15" t="s">
        <v>1036</v>
      </c>
      <c r="B412" s="16" t="s">
        <v>995</v>
      </c>
      <c r="C412" s="17" t="s">
        <v>189</v>
      </c>
      <c r="D412" s="18" t="s">
        <v>1037</v>
      </c>
      <c r="E412" s="22">
        <f t="shared" ref="E412:E415" si="296">F412/D412</f>
        <v>942.5</v>
      </c>
      <c r="F412" s="20" t="s">
        <v>1038</v>
      </c>
      <c r="H412" s="21" t="s">
        <v>1036</v>
      </c>
      <c r="I412" s="39" t="s">
        <v>995</v>
      </c>
      <c r="J412" s="40" t="s">
        <v>189</v>
      </c>
      <c r="K412" s="66">
        <v>30</v>
      </c>
      <c r="L412" s="22">
        <f t="shared" ref="L412:L415" si="297">E412</f>
        <v>942.5</v>
      </c>
      <c r="M412" s="42">
        <f t="shared" ref="M412:M415" si="298">K412*L412</f>
        <v>28275</v>
      </c>
      <c r="N412" s="43"/>
      <c r="O412" s="21" t="s">
        <v>1036</v>
      </c>
      <c r="P412" s="39" t="s">
        <v>995</v>
      </c>
      <c r="Q412" s="40" t="s">
        <v>189</v>
      </c>
      <c r="R412" s="41">
        <f t="shared" ref="R412:R415" si="299">D412-K412</f>
        <v>0</v>
      </c>
      <c r="S412" s="22">
        <f t="shared" ref="S412:S415" si="300">L412</f>
        <v>942.5</v>
      </c>
      <c r="T412" s="42">
        <f t="shared" ref="T412:T415" si="301">R412*S412</f>
        <v>0</v>
      </c>
    </row>
    <row r="413" ht="13.9" customHeight="1" spans="1:20">
      <c r="A413" s="15" t="s">
        <v>1039</v>
      </c>
      <c r="B413" s="16" t="s">
        <v>999</v>
      </c>
      <c r="C413" s="17" t="s">
        <v>377</v>
      </c>
      <c r="D413" s="18" t="s">
        <v>1040</v>
      </c>
      <c r="E413" s="22">
        <f t="shared" si="296"/>
        <v>5709.46441672781</v>
      </c>
      <c r="F413" s="20" t="s">
        <v>1041</v>
      </c>
      <c r="H413" s="21" t="s">
        <v>1039</v>
      </c>
      <c r="I413" s="39" t="s">
        <v>999</v>
      </c>
      <c r="J413" s="40" t="s">
        <v>377</v>
      </c>
      <c r="K413" s="66">
        <v>5.452</v>
      </c>
      <c r="L413" s="22">
        <f t="shared" si="297"/>
        <v>5709.46441672781</v>
      </c>
      <c r="M413" s="42">
        <f t="shared" si="298"/>
        <v>31128</v>
      </c>
      <c r="N413" s="43"/>
      <c r="O413" s="21" t="s">
        <v>1039</v>
      </c>
      <c r="P413" s="39" t="s">
        <v>999</v>
      </c>
      <c r="Q413" s="40" t="s">
        <v>377</v>
      </c>
      <c r="R413" s="41">
        <f t="shared" si="299"/>
        <v>0</v>
      </c>
      <c r="S413" s="22">
        <f t="shared" si="300"/>
        <v>5709.46441672781</v>
      </c>
      <c r="T413" s="42">
        <f t="shared" si="301"/>
        <v>0</v>
      </c>
    </row>
    <row r="414" ht="13.2" customHeight="1" spans="1:20">
      <c r="A414" s="15" t="s">
        <v>1042</v>
      </c>
      <c r="B414" s="16" t="s">
        <v>1003</v>
      </c>
      <c r="C414" s="17"/>
      <c r="D414" s="18"/>
      <c r="E414" s="18"/>
      <c r="F414" s="20"/>
      <c r="H414" s="21" t="s">
        <v>1042</v>
      </c>
      <c r="I414" s="39" t="s">
        <v>1003</v>
      </c>
      <c r="J414" s="40"/>
      <c r="K414" s="66"/>
      <c r="L414" s="47"/>
      <c r="M414" s="44"/>
      <c r="N414" s="45"/>
      <c r="O414" s="21" t="s">
        <v>1042</v>
      </c>
      <c r="P414" s="39" t="s">
        <v>1003</v>
      </c>
      <c r="Q414" s="40"/>
      <c r="R414" s="47"/>
      <c r="S414" s="47"/>
      <c r="T414" s="44"/>
    </row>
    <row r="415" ht="13.9" customHeight="1" spans="1:20">
      <c r="A415" s="15" t="s">
        <v>1043</v>
      </c>
      <c r="B415" s="16" t="s">
        <v>1005</v>
      </c>
      <c r="C415" s="17" t="s">
        <v>189</v>
      </c>
      <c r="D415" s="18" t="s">
        <v>1044</v>
      </c>
      <c r="E415" s="22">
        <f t="shared" si="296"/>
        <v>908.299319727891</v>
      </c>
      <c r="F415" s="20" t="s">
        <v>1045</v>
      </c>
      <c r="H415" s="21" t="s">
        <v>1043</v>
      </c>
      <c r="I415" s="39" t="s">
        <v>1005</v>
      </c>
      <c r="J415" s="40" t="s">
        <v>189</v>
      </c>
      <c r="K415" s="66">
        <v>29.4</v>
      </c>
      <c r="L415" s="22">
        <f t="shared" si="297"/>
        <v>908.299319727891</v>
      </c>
      <c r="M415" s="42">
        <f t="shared" si="298"/>
        <v>26704</v>
      </c>
      <c r="N415" s="43"/>
      <c r="O415" s="21" t="s">
        <v>1043</v>
      </c>
      <c r="P415" s="39" t="s">
        <v>1005</v>
      </c>
      <c r="Q415" s="40" t="s">
        <v>189</v>
      </c>
      <c r="R415" s="41">
        <f t="shared" si="299"/>
        <v>0</v>
      </c>
      <c r="S415" s="22">
        <f t="shared" si="300"/>
        <v>908.299319727891</v>
      </c>
      <c r="T415" s="42">
        <f t="shared" si="301"/>
        <v>0</v>
      </c>
    </row>
    <row r="416" ht="13.2" customHeight="1" spans="1:20">
      <c r="A416" s="15" t="s">
        <v>1046</v>
      </c>
      <c r="B416" s="16" t="s">
        <v>1009</v>
      </c>
      <c r="C416" s="17"/>
      <c r="D416" s="18"/>
      <c r="E416" s="18"/>
      <c r="F416" s="20"/>
      <c r="H416" s="21" t="s">
        <v>1046</v>
      </c>
      <c r="I416" s="39" t="s">
        <v>1009</v>
      </c>
      <c r="J416" s="40"/>
      <c r="K416" s="66"/>
      <c r="L416" s="47"/>
      <c r="M416" s="44"/>
      <c r="N416" s="45"/>
      <c r="O416" s="21" t="s">
        <v>1046</v>
      </c>
      <c r="P416" s="39" t="s">
        <v>1009</v>
      </c>
      <c r="Q416" s="40"/>
      <c r="R416" s="47"/>
      <c r="S416" s="47"/>
      <c r="T416" s="44"/>
    </row>
    <row r="417" ht="13.2" customHeight="1" spans="1:20">
      <c r="A417" s="15" t="s">
        <v>1047</v>
      </c>
      <c r="B417" s="16" t="s">
        <v>1011</v>
      </c>
      <c r="C417" s="17" t="s">
        <v>189</v>
      </c>
      <c r="D417" s="18" t="s">
        <v>1048</v>
      </c>
      <c r="E417" s="22">
        <f>F417/D417</f>
        <v>737.469135802469</v>
      </c>
      <c r="F417" s="20" t="s">
        <v>1049</v>
      </c>
      <c r="H417" s="21" t="s">
        <v>1047</v>
      </c>
      <c r="I417" s="39" t="s">
        <v>1011</v>
      </c>
      <c r="J417" s="40" t="s">
        <v>189</v>
      </c>
      <c r="K417" s="66">
        <v>16.2</v>
      </c>
      <c r="L417" s="22">
        <f>E417</f>
        <v>737.469135802469</v>
      </c>
      <c r="M417" s="42">
        <f>K417*L417</f>
        <v>11947</v>
      </c>
      <c r="N417" s="43"/>
      <c r="O417" s="21" t="s">
        <v>1047</v>
      </c>
      <c r="P417" s="39" t="s">
        <v>1011</v>
      </c>
      <c r="Q417" s="40" t="s">
        <v>189</v>
      </c>
      <c r="R417" s="41">
        <f>D417-K417</f>
        <v>0</v>
      </c>
      <c r="S417" s="22">
        <f>L417</f>
        <v>737.469135802469</v>
      </c>
      <c r="T417" s="42">
        <f>R417*S417</f>
        <v>0</v>
      </c>
    </row>
    <row r="418" ht="13.9" customHeight="1" spans="1:20">
      <c r="A418" s="15" t="s">
        <v>1050</v>
      </c>
      <c r="B418" s="16" t="s">
        <v>1015</v>
      </c>
      <c r="C418" s="17" t="s">
        <v>189</v>
      </c>
      <c r="D418" s="18" t="s">
        <v>524</v>
      </c>
      <c r="E418" s="22">
        <f>F418/D418</f>
        <v>589.5</v>
      </c>
      <c r="F418" s="20" t="s">
        <v>1051</v>
      </c>
      <c r="H418" s="21" t="s">
        <v>1050</v>
      </c>
      <c r="I418" s="39" t="s">
        <v>1015</v>
      </c>
      <c r="J418" s="40" t="s">
        <v>189</v>
      </c>
      <c r="K418" s="66">
        <v>6</v>
      </c>
      <c r="L418" s="22">
        <f>E418</f>
        <v>589.5</v>
      </c>
      <c r="M418" s="42">
        <f>K418*L418</f>
        <v>3537</v>
      </c>
      <c r="N418" s="43"/>
      <c r="O418" s="21" t="s">
        <v>1050</v>
      </c>
      <c r="P418" s="39" t="s">
        <v>1015</v>
      </c>
      <c r="Q418" s="40" t="s">
        <v>189</v>
      </c>
      <c r="R418" s="41">
        <f>D418-K418</f>
        <v>0</v>
      </c>
      <c r="S418" s="22">
        <f>L418</f>
        <v>589.5</v>
      </c>
      <c r="T418" s="42">
        <f>R418*S418</f>
        <v>0</v>
      </c>
    </row>
    <row r="419" ht="13.2" customHeight="1" spans="1:20">
      <c r="A419" s="52" t="s">
        <v>1052</v>
      </c>
      <c r="B419" s="53" t="s">
        <v>1019</v>
      </c>
      <c r="C419" s="54"/>
      <c r="D419" s="55"/>
      <c r="E419" s="55"/>
      <c r="F419" s="56"/>
      <c r="H419" s="57" t="s">
        <v>1052</v>
      </c>
      <c r="I419" s="58" t="s">
        <v>1019</v>
      </c>
      <c r="J419" s="59"/>
      <c r="K419" s="67"/>
      <c r="L419" s="61"/>
      <c r="M419" s="62"/>
      <c r="N419" s="45"/>
      <c r="O419" s="57" t="s">
        <v>1052</v>
      </c>
      <c r="P419" s="58" t="s">
        <v>1019</v>
      </c>
      <c r="Q419" s="59"/>
      <c r="R419" s="61"/>
      <c r="S419" s="61"/>
      <c r="T419" s="62"/>
    </row>
    <row r="420" ht="16.1" customHeight="1" spans="1:20">
      <c r="A420" s="4" t="s">
        <v>80</v>
      </c>
      <c r="B420" s="4"/>
      <c r="C420" s="5" t="s">
        <v>81</v>
      </c>
      <c r="D420" s="5"/>
      <c r="E420" s="5"/>
      <c r="F420" s="5"/>
      <c r="H420" s="6" t="s">
        <v>80</v>
      </c>
      <c r="I420" s="6"/>
      <c r="J420" s="29" t="s">
        <v>81</v>
      </c>
      <c r="K420" s="30"/>
      <c r="L420" s="29"/>
      <c r="M420" s="29"/>
      <c r="N420" s="29"/>
      <c r="O420" s="6" t="s">
        <v>80</v>
      </c>
      <c r="P420" s="6"/>
      <c r="Q420" s="29" t="s">
        <v>81</v>
      </c>
      <c r="R420" s="29"/>
      <c r="S420" s="29"/>
      <c r="T420" s="29"/>
    </row>
    <row r="421" ht="16.85" customHeight="1" spans="1:20">
      <c r="A421" s="4"/>
      <c r="B421" s="4"/>
      <c r="C421" s="4"/>
      <c r="D421" s="4"/>
      <c r="E421" s="4"/>
      <c r="F421" s="4"/>
      <c r="H421" s="6"/>
      <c r="I421" s="6"/>
      <c r="J421" s="6"/>
      <c r="K421" s="31"/>
      <c r="L421" s="6"/>
      <c r="M421" s="6"/>
      <c r="N421" s="6"/>
      <c r="O421" s="6"/>
      <c r="P421" s="6"/>
      <c r="Q421" s="6"/>
      <c r="R421" s="6"/>
      <c r="S421" s="6"/>
      <c r="T421" s="6"/>
    </row>
    <row r="422" ht="32.95" customHeight="1" spans="1:20">
      <c r="A422" s="2" t="s">
        <v>82</v>
      </c>
      <c r="B422" s="2"/>
      <c r="C422" s="2"/>
      <c r="D422" s="2"/>
      <c r="E422" s="2"/>
      <c r="F422" s="2"/>
      <c r="H422" s="3" t="s">
        <v>82</v>
      </c>
      <c r="I422" s="3"/>
      <c r="J422" s="3"/>
      <c r="K422" s="28"/>
      <c r="L422" s="3"/>
      <c r="M422" s="3"/>
      <c r="N422" s="3"/>
      <c r="O422" s="3" t="s">
        <v>82</v>
      </c>
      <c r="P422" s="3"/>
      <c r="Q422" s="3"/>
      <c r="R422" s="3"/>
      <c r="S422" s="3"/>
      <c r="T422" s="3"/>
    </row>
    <row r="423" ht="13.9" customHeight="1" spans="1:20">
      <c r="A423" s="4" t="s">
        <v>18</v>
      </c>
      <c r="B423" s="4"/>
      <c r="C423" s="5" t="s">
        <v>19</v>
      </c>
      <c r="D423" s="5"/>
      <c r="E423" s="5"/>
      <c r="F423" s="5"/>
      <c r="H423" s="6" t="s">
        <v>18</v>
      </c>
      <c r="I423" s="6"/>
      <c r="J423" s="29" t="s">
        <v>19</v>
      </c>
      <c r="K423" s="30"/>
      <c r="L423" s="29"/>
      <c r="M423" s="29"/>
      <c r="N423" s="29"/>
      <c r="O423" s="6" t="s">
        <v>18</v>
      </c>
      <c r="P423" s="6"/>
      <c r="Q423" s="29" t="s">
        <v>19</v>
      </c>
      <c r="R423" s="29"/>
      <c r="S423" s="29"/>
      <c r="T423" s="29"/>
    </row>
    <row r="424" ht="13.9" customHeight="1" spans="1:20">
      <c r="A424" s="4" t="s">
        <v>20</v>
      </c>
      <c r="B424" s="4"/>
      <c r="C424" s="4"/>
      <c r="D424" s="6" t="s">
        <v>1053</v>
      </c>
      <c r="E424" s="6" t="s">
        <v>84</v>
      </c>
      <c r="F424" s="5" t="s">
        <v>85</v>
      </c>
      <c r="H424" s="6" t="s">
        <v>22</v>
      </c>
      <c r="I424" s="6"/>
      <c r="J424" s="6"/>
      <c r="K424" s="31" t="s">
        <v>1053</v>
      </c>
      <c r="L424" s="6" t="s">
        <v>84</v>
      </c>
      <c r="M424" s="29" t="s">
        <v>85</v>
      </c>
      <c r="N424" s="29"/>
      <c r="O424" s="6" t="s">
        <v>23</v>
      </c>
      <c r="P424" s="6"/>
      <c r="Q424" s="6"/>
      <c r="R424" s="6" t="s">
        <v>1053</v>
      </c>
      <c r="S424" s="6" t="s">
        <v>84</v>
      </c>
      <c r="T424" s="29" t="s">
        <v>85</v>
      </c>
    </row>
    <row r="425" ht="27.85" customHeight="1" spans="1:20">
      <c r="A425" s="7" t="s">
        <v>922</v>
      </c>
      <c r="B425" s="8"/>
      <c r="C425" s="8"/>
      <c r="D425" s="8"/>
      <c r="E425" s="8"/>
      <c r="F425" s="9"/>
      <c r="H425" s="10" t="s">
        <v>922</v>
      </c>
      <c r="I425" s="32"/>
      <c r="J425" s="32"/>
      <c r="K425" s="33"/>
      <c r="L425" s="32"/>
      <c r="M425" s="34"/>
      <c r="N425" s="35"/>
      <c r="O425" s="10" t="s">
        <v>922</v>
      </c>
      <c r="P425" s="32"/>
      <c r="Q425" s="32"/>
      <c r="R425" s="32"/>
      <c r="S425" s="32"/>
      <c r="T425" s="34"/>
    </row>
    <row r="426" ht="13.9" customHeight="1" spans="1:20">
      <c r="A426" s="11" t="s">
        <v>87</v>
      </c>
      <c r="B426" s="12" t="s">
        <v>88</v>
      </c>
      <c r="C426" s="12" t="s">
        <v>89</v>
      </c>
      <c r="D426" s="12" t="s">
        <v>90</v>
      </c>
      <c r="E426" s="12" t="s">
        <v>91</v>
      </c>
      <c r="F426" s="13" t="s">
        <v>92</v>
      </c>
      <c r="H426" s="14" t="s">
        <v>87</v>
      </c>
      <c r="I426" s="36" t="s">
        <v>88</v>
      </c>
      <c r="J426" s="36" t="s">
        <v>89</v>
      </c>
      <c r="K426" s="37" t="s">
        <v>90</v>
      </c>
      <c r="L426" s="36" t="s">
        <v>91</v>
      </c>
      <c r="M426" s="38" t="s">
        <v>92</v>
      </c>
      <c r="N426" s="35"/>
      <c r="O426" s="14" t="s">
        <v>87</v>
      </c>
      <c r="P426" s="36" t="s">
        <v>88</v>
      </c>
      <c r="Q426" s="36" t="s">
        <v>89</v>
      </c>
      <c r="R426" s="36" t="s">
        <v>90</v>
      </c>
      <c r="S426" s="36" t="s">
        <v>91</v>
      </c>
      <c r="T426" s="38" t="s">
        <v>92</v>
      </c>
    </row>
    <row r="427" ht="13.2" customHeight="1" spans="1:20">
      <c r="A427" s="15" t="s">
        <v>1054</v>
      </c>
      <c r="B427" s="16" t="s">
        <v>1021</v>
      </c>
      <c r="C427" s="17" t="s">
        <v>189</v>
      </c>
      <c r="D427" s="18" t="s">
        <v>1055</v>
      </c>
      <c r="E427" s="22">
        <f t="shared" ref="E427:E430" si="302">F427/D427</f>
        <v>44.6887052341598</v>
      </c>
      <c r="F427" s="20" t="s">
        <v>1056</v>
      </c>
      <c r="H427" s="21" t="s">
        <v>1054</v>
      </c>
      <c r="I427" s="39" t="s">
        <v>1021</v>
      </c>
      <c r="J427" s="40" t="s">
        <v>189</v>
      </c>
      <c r="K427" s="46">
        <v>363</v>
      </c>
      <c r="L427" s="22">
        <f t="shared" ref="L427:L430" si="303">E427</f>
        <v>44.6887052341598</v>
      </c>
      <c r="M427" s="42">
        <f t="shared" ref="M427:M430" si="304">K427*L427</f>
        <v>16222</v>
      </c>
      <c r="N427" s="43"/>
      <c r="O427" s="21" t="s">
        <v>1054</v>
      </c>
      <c r="P427" s="39" t="s">
        <v>1021</v>
      </c>
      <c r="Q427" s="40" t="s">
        <v>189</v>
      </c>
      <c r="R427" s="41">
        <f t="shared" ref="R427:R430" si="305">D427-K427</f>
        <v>0</v>
      </c>
      <c r="S427" s="22">
        <f t="shared" ref="S427:S430" si="306">L427</f>
        <v>44.6887052341598</v>
      </c>
      <c r="T427" s="42">
        <f t="shared" ref="T427:T430" si="307">R427*S427</f>
        <v>0</v>
      </c>
    </row>
    <row r="428" ht="13.9" customHeight="1" spans="1:20">
      <c r="A428" s="15" t="s">
        <v>1057</v>
      </c>
      <c r="B428" s="16" t="s">
        <v>1025</v>
      </c>
      <c r="C428" s="17" t="s">
        <v>189</v>
      </c>
      <c r="D428" s="18" t="s">
        <v>1058</v>
      </c>
      <c r="E428" s="22">
        <f t="shared" si="302"/>
        <v>282.280534351145</v>
      </c>
      <c r="F428" s="20" t="s">
        <v>1059</v>
      </c>
      <c r="H428" s="21" t="s">
        <v>1057</v>
      </c>
      <c r="I428" s="39" t="s">
        <v>1025</v>
      </c>
      <c r="J428" s="40" t="s">
        <v>189</v>
      </c>
      <c r="K428" s="46">
        <v>104.8</v>
      </c>
      <c r="L428" s="22">
        <f t="shared" si="303"/>
        <v>282.280534351145</v>
      </c>
      <c r="M428" s="42">
        <f t="shared" si="304"/>
        <v>29583</v>
      </c>
      <c r="N428" s="43"/>
      <c r="O428" s="21" t="s">
        <v>1057</v>
      </c>
      <c r="P428" s="39" t="s">
        <v>1025</v>
      </c>
      <c r="Q428" s="40" t="s">
        <v>189</v>
      </c>
      <c r="R428" s="41">
        <f t="shared" si="305"/>
        <v>0</v>
      </c>
      <c r="S428" s="22">
        <f t="shared" si="306"/>
        <v>282.280534351145</v>
      </c>
      <c r="T428" s="42">
        <f t="shared" si="307"/>
        <v>0</v>
      </c>
    </row>
    <row r="429" ht="13.2" customHeight="1" spans="1:20">
      <c r="A429" s="15" t="s">
        <v>1060</v>
      </c>
      <c r="B429" s="16" t="s">
        <v>290</v>
      </c>
      <c r="C429" s="17" t="s">
        <v>189</v>
      </c>
      <c r="D429" s="18" t="s">
        <v>1061</v>
      </c>
      <c r="E429" s="22">
        <f t="shared" si="302"/>
        <v>188.658751099384</v>
      </c>
      <c r="F429" s="20" t="s">
        <v>1062</v>
      </c>
      <c r="H429" s="21" t="s">
        <v>1060</v>
      </c>
      <c r="I429" s="39" t="s">
        <v>290</v>
      </c>
      <c r="J429" s="40" t="s">
        <v>189</v>
      </c>
      <c r="K429" s="46">
        <v>227.4</v>
      </c>
      <c r="L429" s="22">
        <f t="shared" si="303"/>
        <v>188.658751099384</v>
      </c>
      <c r="M429" s="42">
        <f t="shared" si="304"/>
        <v>42901</v>
      </c>
      <c r="N429" s="43"/>
      <c r="O429" s="21" t="s">
        <v>1060</v>
      </c>
      <c r="P429" s="39" t="s">
        <v>290</v>
      </c>
      <c r="Q429" s="40" t="s">
        <v>189</v>
      </c>
      <c r="R429" s="41">
        <f t="shared" si="305"/>
        <v>0</v>
      </c>
      <c r="S429" s="22">
        <f t="shared" si="306"/>
        <v>188.658751099384</v>
      </c>
      <c r="T429" s="42">
        <f t="shared" si="307"/>
        <v>0</v>
      </c>
    </row>
    <row r="430" ht="13.2" customHeight="1" spans="1:20">
      <c r="A430" s="15" t="s">
        <v>1063</v>
      </c>
      <c r="B430" s="16" t="s">
        <v>1032</v>
      </c>
      <c r="C430" s="17" t="s">
        <v>108</v>
      </c>
      <c r="D430" s="18" t="s">
        <v>1033</v>
      </c>
      <c r="E430" s="22">
        <f t="shared" si="302"/>
        <v>16.6774193548387</v>
      </c>
      <c r="F430" s="20" t="s">
        <v>1034</v>
      </c>
      <c r="H430" s="21" t="s">
        <v>1063</v>
      </c>
      <c r="I430" s="39" t="s">
        <v>1032</v>
      </c>
      <c r="J430" s="40" t="s">
        <v>108</v>
      </c>
      <c r="K430" s="46">
        <v>31</v>
      </c>
      <c r="L430" s="22">
        <f t="shared" si="303"/>
        <v>16.6774193548387</v>
      </c>
      <c r="M430" s="42">
        <f t="shared" si="304"/>
        <v>517</v>
      </c>
      <c r="N430" s="43"/>
      <c r="O430" s="21" t="s">
        <v>1063</v>
      </c>
      <c r="P430" s="39" t="s">
        <v>1032</v>
      </c>
      <c r="Q430" s="40" t="s">
        <v>108</v>
      </c>
      <c r="R430" s="41">
        <f t="shared" si="305"/>
        <v>0</v>
      </c>
      <c r="S430" s="22">
        <f t="shared" si="306"/>
        <v>16.6774193548387</v>
      </c>
      <c r="T430" s="42">
        <f t="shared" si="307"/>
        <v>0</v>
      </c>
    </row>
    <row r="431" ht="13.9" customHeight="1" spans="1:20">
      <c r="A431" s="15" t="s">
        <v>1064</v>
      </c>
      <c r="B431" s="16" t="s">
        <v>1065</v>
      </c>
      <c r="C431" s="17"/>
      <c r="D431" s="18"/>
      <c r="E431" s="18"/>
      <c r="F431" s="20"/>
      <c r="H431" s="21" t="s">
        <v>1064</v>
      </c>
      <c r="I431" s="39" t="s">
        <v>1065</v>
      </c>
      <c r="J431" s="40"/>
      <c r="K431" s="41"/>
      <c r="L431" s="47"/>
      <c r="M431" s="44"/>
      <c r="N431" s="45"/>
      <c r="O431" s="21" t="s">
        <v>1064</v>
      </c>
      <c r="P431" s="39" t="s">
        <v>1065</v>
      </c>
      <c r="Q431" s="40"/>
      <c r="R431" s="47"/>
      <c r="S431" s="47"/>
      <c r="T431" s="44"/>
    </row>
    <row r="432" ht="13.2" customHeight="1" spans="1:20">
      <c r="A432" s="15" t="s">
        <v>1066</v>
      </c>
      <c r="B432" s="16" t="s">
        <v>1067</v>
      </c>
      <c r="C432" s="17" t="s">
        <v>189</v>
      </c>
      <c r="D432" s="18" t="s">
        <v>1068</v>
      </c>
      <c r="E432" s="22">
        <f t="shared" ref="E432:E435" si="308">F432/D432</f>
        <v>1075.4</v>
      </c>
      <c r="F432" s="20" t="s">
        <v>1069</v>
      </c>
      <c r="H432" s="21" t="s">
        <v>1066</v>
      </c>
      <c r="I432" s="39" t="s">
        <v>1067</v>
      </c>
      <c r="J432" s="40" t="s">
        <v>189</v>
      </c>
      <c r="K432" s="46">
        <v>1265</v>
      </c>
      <c r="L432" s="22">
        <f t="shared" ref="L432:L435" si="309">E432</f>
        <v>1075.4</v>
      </c>
      <c r="M432" s="42">
        <f t="shared" ref="M432:M435" si="310">K432*L432</f>
        <v>1360381</v>
      </c>
      <c r="N432" s="43"/>
      <c r="O432" s="21" t="s">
        <v>1066</v>
      </c>
      <c r="P432" s="39" t="s">
        <v>1067</v>
      </c>
      <c r="Q432" s="40" t="s">
        <v>189</v>
      </c>
      <c r="R432" s="41">
        <f t="shared" ref="R432:R435" si="311">D432-K432</f>
        <v>0</v>
      </c>
      <c r="S432" s="22">
        <f t="shared" ref="S432:S435" si="312">L432</f>
        <v>1075.4</v>
      </c>
      <c r="T432" s="42">
        <f t="shared" ref="T432:T435" si="313">R432*S432</f>
        <v>0</v>
      </c>
    </row>
    <row r="433" ht="13.9" customHeight="1" spans="1:20">
      <c r="A433" s="15" t="s">
        <v>1070</v>
      </c>
      <c r="B433" s="16" t="s">
        <v>1071</v>
      </c>
      <c r="C433" s="17" t="s">
        <v>377</v>
      </c>
      <c r="D433" s="18" t="s">
        <v>1072</v>
      </c>
      <c r="E433" s="22">
        <f t="shared" si="308"/>
        <v>7055.66869075829</v>
      </c>
      <c r="F433" s="20" t="s">
        <v>1073</v>
      </c>
      <c r="H433" s="21" t="s">
        <v>1070</v>
      </c>
      <c r="I433" s="39" t="s">
        <v>1071</v>
      </c>
      <c r="J433" s="40" t="s">
        <v>377</v>
      </c>
      <c r="K433" s="46">
        <v>216.064</v>
      </c>
      <c r="L433" s="22">
        <f t="shared" si="309"/>
        <v>7055.66869075829</v>
      </c>
      <c r="M433" s="42">
        <f t="shared" si="310"/>
        <v>1524476</v>
      </c>
      <c r="N433" s="43"/>
      <c r="O433" s="21" t="s">
        <v>1070</v>
      </c>
      <c r="P433" s="39" t="s">
        <v>1071</v>
      </c>
      <c r="Q433" s="40" t="s">
        <v>377</v>
      </c>
      <c r="R433" s="41">
        <f t="shared" si="311"/>
        <v>0</v>
      </c>
      <c r="S433" s="22">
        <f t="shared" si="312"/>
        <v>7055.66869075829</v>
      </c>
      <c r="T433" s="42">
        <f t="shared" si="313"/>
        <v>0</v>
      </c>
    </row>
    <row r="434" ht="13.2" customHeight="1" spans="1:20">
      <c r="A434" s="15" t="s">
        <v>1074</v>
      </c>
      <c r="B434" s="16" t="s">
        <v>1075</v>
      </c>
      <c r="C434" s="17" t="s">
        <v>108</v>
      </c>
      <c r="D434" s="18" t="s">
        <v>1076</v>
      </c>
      <c r="E434" s="22">
        <f t="shared" si="308"/>
        <v>71.3794642857143</v>
      </c>
      <c r="F434" s="20" t="s">
        <v>1077</v>
      </c>
      <c r="H434" s="21" t="s">
        <v>1074</v>
      </c>
      <c r="I434" s="39" t="s">
        <v>1075</v>
      </c>
      <c r="J434" s="40" t="s">
        <v>108</v>
      </c>
      <c r="K434" s="46">
        <v>224</v>
      </c>
      <c r="L434" s="22">
        <f t="shared" si="309"/>
        <v>71.3794642857143</v>
      </c>
      <c r="M434" s="42">
        <f t="shared" si="310"/>
        <v>15989</v>
      </c>
      <c r="N434" s="43"/>
      <c r="O434" s="21" t="s">
        <v>1074</v>
      </c>
      <c r="P434" s="39" t="s">
        <v>1075</v>
      </c>
      <c r="Q434" s="40" t="s">
        <v>108</v>
      </c>
      <c r="R434" s="41">
        <f t="shared" si="311"/>
        <v>0</v>
      </c>
      <c r="S434" s="22">
        <f t="shared" si="312"/>
        <v>71.3794642857143</v>
      </c>
      <c r="T434" s="42">
        <f t="shared" si="313"/>
        <v>0</v>
      </c>
    </row>
    <row r="435" ht="13.2" customHeight="1" spans="1:20">
      <c r="A435" s="15" t="s">
        <v>1078</v>
      </c>
      <c r="B435" s="16" t="s">
        <v>1021</v>
      </c>
      <c r="C435" s="17" t="s">
        <v>189</v>
      </c>
      <c r="D435" s="18" t="s">
        <v>1079</v>
      </c>
      <c r="E435" s="22">
        <f t="shared" si="308"/>
        <v>44.6899254347522</v>
      </c>
      <c r="F435" s="20" t="s">
        <v>1080</v>
      </c>
      <c r="H435" s="21" t="s">
        <v>1078</v>
      </c>
      <c r="I435" s="39" t="s">
        <v>1021</v>
      </c>
      <c r="J435" s="40" t="s">
        <v>189</v>
      </c>
      <c r="K435" s="46">
        <v>3148.92</v>
      </c>
      <c r="L435" s="22">
        <f t="shared" si="309"/>
        <v>44.6899254347522</v>
      </c>
      <c r="M435" s="42">
        <f t="shared" si="310"/>
        <v>140725</v>
      </c>
      <c r="N435" s="43"/>
      <c r="O435" s="21" t="s">
        <v>1078</v>
      </c>
      <c r="P435" s="39" t="s">
        <v>1021</v>
      </c>
      <c r="Q435" s="40" t="s">
        <v>189</v>
      </c>
      <c r="R435" s="41">
        <f t="shared" si="311"/>
        <v>0</v>
      </c>
      <c r="S435" s="22">
        <f t="shared" si="312"/>
        <v>44.6899254347522</v>
      </c>
      <c r="T435" s="42">
        <f t="shared" si="313"/>
        <v>0</v>
      </c>
    </row>
    <row r="436" ht="13.9" customHeight="1" spans="1:20">
      <c r="A436" s="15" t="s">
        <v>1081</v>
      </c>
      <c r="B436" s="16" t="s">
        <v>1009</v>
      </c>
      <c r="C436" s="17"/>
      <c r="D436" s="18"/>
      <c r="E436" s="18"/>
      <c r="F436" s="20"/>
      <c r="H436" s="21" t="s">
        <v>1081</v>
      </c>
      <c r="I436" s="39" t="s">
        <v>1009</v>
      </c>
      <c r="J436" s="40"/>
      <c r="K436" s="41"/>
      <c r="L436" s="47"/>
      <c r="M436" s="44"/>
      <c r="N436" s="45"/>
      <c r="O436" s="21" t="s">
        <v>1081</v>
      </c>
      <c r="P436" s="39" t="s">
        <v>1009</v>
      </c>
      <c r="Q436" s="40"/>
      <c r="R436" s="47"/>
      <c r="S436" s="47"/>
      <c r="T436" s="44"/>
    </row>
    <row r="437" ht="13.2" customHeight="1" spans="1:20">
      <c r="A437" s="15" t="s">
        <v>1082</v>
      </c>
      <c r="B437" s="16" t="s">
        <v>1083</v>
      </c>
      <c r="C437" s="17" t="s">
        <v>189</v>
      </c>
      <c r="D437" s="18" t="s">
        <v>597</v>
      </c>
      <c r="E437" s="22">
        <f t="shared" ref="E437:E440" si="314">F437/D437</f>
        <v>725.81981981982</v>
      </c>
      <c r="F437" s="20" t="s">
        <v>1084</v>
      </c>
      <c r="H437" s="21" t="s">
        <v>1082</v>
      </c>
      <c r="I437" s="39" t="s">
        <v>1083</v>
      </c>
      <c r="J437" s="40" t="s">
        <v>189</v>
      </c>
      <c r="K437" s="46">
        <v>111</v>
      </c>
      <c r="L437" s="22">
        <f t="shared" ref="L437:L440" si="315">E437</f>
        <v>725.81981981982</v>
      </c>
      <c r="M437" s="42">
        <f t="shared" ref="M437:M440" si="316">K437*L437</f>
        <v>80566</v>
      </c>
      <c r="N437" s="43"/>
      <c r="O437" s="21" t="s">
        <v>1082</v>
      </c>
      <c r="P437" s="39" t="s">
        <v>1083</v>
      </c>
      <c r="Q437" s="40" t="s">
        <v>189</v>
      </c>
      <c r="R437" s="41">
        <f t="shared" ref="R437:R440" si="317">D437-K437</f>
        <v>0</v>
      </c>
      <c r="S437" s="22">
        <f t="shared" ref="S437:S440" si="318">L437</f>
        <v>725.81981981982</v>
      </c>
      <c r="T437" s="42">
        <f t="shared" ref="T437:T440" si="319">R437*S437</f>
        <v>0</v>
      </c>
    </row>
    <row r="438" ht="13.2" customHeight="1" spans="1:20">
      <c r="A438" s="15" t="s">
        <v>1085</v>
      </c>
      <c r="B438" s="16" t="s">
        <v>1086</v>
      </c>
      <c r="C438" s="17" t="s">
        <v>189</v>
      </c>
      <c r="D438" s="18" t="s">
        <v>1087</v>
      </c>
      <c r="E438" s="22">
        <f t="shared" si="314"/>
        <v>150.059405940594</v>
      </c>
      <c r="F438" s="20" t="s">
        <v>1088</v>
      </c>
      <c r="H438" s="21" t="s">
        <v>1085</v>
      </c>
      <c r="I438" s="39" t="s">
        <v>1086</v>
      </c>
      <c r="J438" s="40" t="s">
        <v>189</v>
      </c>
      <c r="K438" s="46">
        <v>404</v>
      </c>
      <c r="L438" s="22">
        <f t="shared" si="315"/>
        <v>150.059405940594</v>
      </c>
      <c r="M438" s="42">
        <f t="shared" si="316"/>
        <v>60624</v>
      </c>
      <c r="N438" s="43"/>
      <c r="O438" s="21" t="s">
        <v>1085</v>
      </c>
      <c r="P438" s="39" t="s">
        <v>1086</v>
      </c>
      <c r="Q438" s="40" t="s">
        <v>189</v>
      </c>
      <c r="R438" s="41">
        <f t="shared" si="317"/>
        <v>0</v>
      </c>
      <c r="S438" s="22">
        <f t="shared" si="318"/>
        <v>150.059405940594</v>
      </c>
      <c r="T438" s="42">
        <f t="shared" si="319"/>
        <v>0</v>
      </c>
    </row>
    <row r="439" ht="13.9" customHeight="1" spans="1:20">
      <c r="A439" s="15" t="s">
        <v>1089</v>
      </c>
      <c r="B439" s="16" t="s">
        <v>1090</v>
      </c>
      <c r="C439" s="17"/>
      <c r="D439" s="18"/>
      <c r="E439" s="18"/>
      <c r="F439" s="20"/>
      <c r="H439" s="21" t="s">
        <v>1089</v>
      </c>
      <c r="I439" s="39" t="s">
        <v>1090</v>
      </c>
      <c r="J439" s="40"/>
      <c r="K439" s="41"/>
      <c r="L439" s="47"/>
      <c r="M439" s="44"/>
      <c r="N439" s="45"/>
      <c r="O439" s="21" t="s">
        <v>1089</v>
      </c>
      <c r="P439" s="39" t="s">
        <v>1090</v>
      </c>
      <c r="Q439" s="40"/>
      <c r="R439" s="47"/>
      <c r="S439" s="47"/>
      <c r="T439" s="44"/>
    </row>
    <row r="440" ht="13.2" customHeight="1" spans="1:20">
      <c r="A440" s="15" t="s">
        <v>1091</v>
      </c>
      <c r="B440" s="16" t="s">
        <v>1092</v>
      </c>
      <c r="C440" s="17" t="s">
        <v>108</v>
      </c>
      <c r="D440" s="18" t="s">
        <v>1093</v>
      </c>
      <c r="E440" s="22">
        <f t="shared" si="314"/>
        <v>876.308333333333</v>
      </c>
      <c r="F440" s="20" t="s">
        <v>1094</v>
      </c>
      <c r="H440" s="21" t="s">
        <v>1091</v>
      </c>
      <c r="I440" s="39" t="s">
        <v>1092</v>
      </c>
      <c r="J440" s="40" t="s">
        <v>108</v>
      </c>
      <c r="K440" s="46">
        <v>120</v>
      </c>
      <c r="L440" s="22">
        <f t="shared" si="315"/>
        <v>876.308333333333</v>
      </c>
      <c r="M440" s="42">
        <f t="shared" si="316"/>
        <v>105157</v>
      </c>
      <c r="N440" s="43"/>
      <c r="O440" s="21" t="s">
        <v>1091</v>
      </c>
      <c r="P440" s="39" t="s">
        <v>1092</v>
      </c>
      <c r="Q440" s="40" t="s">
        <v>108</v>
      </c>
      <c r="R440" s="41">
        <f t="shared" si="317"/>
        <v>0</v>
      </c>
      <c r="S440" s="22">
        <f t="shared" si="318"/>
        <v>876.308333333333</v>
      </c>
      <c r="T440" s="42">
        <f t="shared" si="319"/>
        <v>0</v>
      </c>
    </row>
    <row r="441" ht="13.9" customHeight="1" spans="1:20">
      <c r="A441" s="15" t="s">
        <v>1095</v>
      </c>
      <c r="B441" s="16" t="s">
        <v>1065</v>
      </c>
      <c r="C441" s="17"/>
      <c r="D441" s="18"/>
      <c r="E441" s="18"/>
      <c r="F441" s="20"/>
      <c r="H441" s="21" t="s">
        <v>1095</v>
      </c>
      <c r="I441" s="39" t="s">
        <v>1065</v>
      </c>
      <c r="J441" s="40"/>
      <c r="K441" s="41"/>
      <c r="L441" s="47"/>
      <c r="M441" s="44"/>
      <c r="N441" s="45"/>
      <c r="O441" s="21" t="s">
        <v>1095</v>
      </c>
      <c r="P441" s="39" t="s">
        <v>1065</v>
      </c>
      <c r="Q441" s="40"/>
      <c r="R441" s="47"/>
      <c r="S441" s="47"/>
      <c r="T441" s="44"/>
    </row>
    <row r="442" ht="13.2" customHeight="1" spans="1:20">
      <c r="A442" s="15" t="s">
        <v>1096</v>
      </c>
      <c r="B442" s="16" t="s">
        <v>1067</v>
      </c>
      <c r="C442" s="17" t="s">
        <v>189</v>
      </c>
      <c r="D442" s="18" t="s">
        <v>1097</v>
      </c>
      <c r="E442" s="22">
        <f t="shared" ref="E442:E445" si="320">F442/D442</f>
        <v>1075.3982300885</v>
      </c>
      <c r="F442" s="20" t="s">
        <v>1098</v>
      </c>
      <c r="H442" s="21" t="s">
        <v>1096</v>
      </c>
      <c r="I442" s="39" t="s">
        <v>1067</v>
      </c>
      <c r="J442" s="40" t="s">
        <v>189</v>
      </c>
      <c r="K442" s="46">
        <v>180.8</v>
      </c>
      <c r="L442" s="22">
        <f t="shared" ref="L442:L445" si="321">E442</f>
        <v>1075.3982300885</v>
      </c>
      <c r="M442" s="42">
        <f t="shared" ref="M442:M445" si="322">K442*L442</f>
        <v>194432</v>
      </c>
      <c r="N442" s="43"/>
      <c r="O442" s="21" t="s">
        <v>1096</v>
      </c>
      <c r="P442" s="39" t="s">
        <v>1067</v>
      </c>
      <c r="Q442" s="40" t="s">
        <v>189</v>
      </c>
      <c r="R442" s="41">
        <f t="shared" ref="R442:R445" si="323">D442-K442</f>
        <v>0</v>
      </c>
      <c r="S442" s="22">
        <f t="shared" ref="S442:S445" si="324">L442</f>
        <v>1075.3982300885</v>
      </c>
      <c r="T442" s="42">
        <f t="shared" ref="T442:T445" si="325">R442*S442</f>
        <v>0</v>
      </c>
    </row>
    <row r="443" ht="13.2" customHeight="1" spans="1:20">
      <c r="A443" s="15" t="s">
        <v>1099</v>
      </c>
      <c r="B443" s="16" t="s">
        <v>1071</v>
      </c>
      <c r="C443" s="17" t="s">
        <v>377</v>
      </c>
      <c r="D443" s="18" t="s">
        <v>1100</v>
      </c>
      <c r="E443" s="22">
        <f t="shared" si="320"/>
        <v>7055.68751649512</v>
      </c>
      <c r="F443" s="20" t="s">
        <v>1101</v>
      </c>
      <c r="H443" s="21" t="s">
        <v>1099</v>
      </c>
      <c r="I443" s="39" t="s">
        <v>1071</v>
      </c>
      <c r="J443" s="40" t="s">
        <v>377</v>
      </c>
      <c r="K443" s="46">
        <v>30.312</v>
      </c>
      <c r="L443" s="22">
        <f t="shared" si="321"/>
        <v>7055.68751649512</v>
      </c>
      <c r="M443" s="42">
        <f t="shared" si="322"/>
        <v>213872</v>
      </c>
      <c r="N443" s="43"/>
      <c r="O443" s="21" t="s">
        <v>1099</v>
      </c>
      <c r="P443" s="39" t="s">
        <v>1071</v>
      </c>
      <c r="Q443" s="40" t="s">
        <v>377</v>
      </c>
      <c r="R443" s="41">
        <f t="shared" si="323"/>
        <v>0</v>
      </c>
      <c r="S443" s="22">
        <f t="shared" si="324"/>
        <v>7055.68751649512</v>
      </c>
      <c r="T443" s="42">
        <f t="shared" si="325"/>
        <v>0</v>
      </c>
    </row>
    <row r="444" ht="13.9" customHeight="1" spans="1:20">
      <c r="A444" s="15" t="s">
        <v>1102</v>
      </c>
      <c r="B444" s="16" t="s">
        <v>1075</v>
      </c>
      <c r="C444" s="17" t="s">
        <v>108</v>
      </c>
      <c r="D444" s="18" t="s">
        <v>1103</v>
      </c>
      <c r="E444" s="22">
        <f t="shared" si="320"/>
        <v>71.3802083333333</v>
      </c>
      <c r="F444" s="20" t="s">
        <v>1104</v>
      </c>
      <c r="H444" s="21" t="s">
        <v>1102</v>
      </c>
      <c r="I444" s="39" t="s">
        <v>1075</v>
      </c>
      <c r="J444" s="40" t="s">
        <v>108</v>
      </c>
      <c r="K444" s="46">
        <v>38.4</v>
      </c>
      <c r="L444" s="22">
        <f t="shared" si="321"/>
        <v>71.3802083333333</v>
      </c>
      <c r="M444" s="42">
        <f t="shared" si="322"/>
        <v>2741</v>
      </c>
      <c r="N444" s="43"/>
      <c r="O444" s="21" t="s">
        <v>1102</v>
      </c>
      <c r="P444" s="39" t="s">
        <v>1075</v>
      </c>
      <c r="Q444" s="40" t="s">
        <v>108</v>
      </c>
      <c r="R444" s="41">
        <f t="shared" si="323"/>
        <v>0</v>
      </c>
      <c r="S444" s="22">
        <f t="shared" si="324"/>
        <v>71.3802083333333</v>
      </c>
      <c r="T444" s="42">
        <f t="shared" si="325"/>
        <v>0</v>
      </c>
    </row>
    <row r="445" ht="13.2" customHeight="1" spans="1:20">
      <c r="A445" s="15" t="s">
        <v>1105</v>
      </c>
      <c r="B445" s="16" t="s">
        <v>1021</v>
      </c>
      <c r="C445" s="17" t="s">
        <v>189</v>
      </c>
      <c r="D445" s="18" t="s">
        <v>1106</v>
      </c>
      <c r="E445" s="22">
        <f t="shared" si="320"/>
        <v>44.7092025253848</v>
      </c>
      <c r="F445" s="20" t="s">
        <v>1107</v>
      </c>
      <c r="H445" s="21" t="s">
        <v>1105</v>
      </c>
      <c r="I445" s="39" t="s">
        <v>1021</v>
      </c>
      <c r="J445" s="40" t="s">
        <v>189</v>
      </c>
      <c r="K445" s="46">
        <v>343.71</v>
      </c>
      <c r="L445" s="22">
        <f t="shared" si="321"/>
        <v>44.7092025253848</v>
      </c>
      <c r="M445" s="42">
        <f t="shared" si="322"/>
        <v>15367</v>
      </c>
      <c r="N445" s="43"/>
      <c r="O445" s="21" t="s">
        <v>1105</v>
      </c>
      <c r="P445" s="39" t="s">
        <v>1021</v>
      </c>
      <c r="Q445" s="40" t="s">
        <v>189</v>
      </c>
      <c r="R445" s="41">
        <f t="shared" si="323"/>
        <v>0</v>
      </c>
      <c r="S445" s="22">
        <f t="shared" si="324"/>
        <v>44.7092025253848</v>
      </c>
      <c r="T445" s="42">
        <f t="shared" si="325"/>
        <v>0</v>
      </c>
    </row>
    <row r="446" ht="13.2" customHeight="1" spans="1:20">
      <c r="A446" s="15" t="s">
        <v>1108</v>
      </c>
      <c r="B446" s="16" t="s">
        <v>1009</v>
      </c>
      <c r="C446" s="17"/>
      <c r="D446" s="18"/>
      <c r="E446" s="18"/>
      <c r="F446" s="20"/>
      <c r="H446" s="21" t="s">
        <v>1108</v>
      </c>
      <c r="I446" s="39" t="s">
        <v>1009</v>
      </c>
      <c r="J446" s="40"/>
      <c r="K446" s="46"/>
      <c r="L446" s="47"/>
      <c r="M446" s="44"/>
      <c r="N446" s="45"/>
      <c r="O446" s="21" t="s">
        <v>1108</v>
      </c>
      <c r="P446" s="39" t="s">
        <v>1009</v>
      </c>
      <c r="Q446" s="40"/>
      <c r="R446" s="47"/>
      <c r="S446" s="47"/>
      <c r="T446" s="44"/>
    </row>
    <row r="447" ht="13.9" customHeight="1" spans="1:20">
      <c r="A447" s="15" t="s">
        <v>1109</v>
      </c>
      <c r="B447" s="16" t="s">
        <v>1083</v>
      </c>
      <c r="C447" s="17" t="s">
        <v>189</v>
      </c>
      <c r="D447" s="18" t="s">
        <v>1110</v>
      </c>
      <c r="E447" s="22">
        <f t="shared" ref="E447:E452" si="326">F447/D447</f>
        <v>725.857142857143</v>
      </c>
      <c r="F447" s="20" t="s">
        <v>1111</v>
      </c>
      <c r="H447" s="21" t="s">
        <v>1109</v>
      </c>
      <c r="I447" s="39" t="s">
        <v>1083</v>
      </c>
      <c r="J447" s="40" t="s">
        <v>189</v>
      </c>
      <c r="K447" s="46">
        <v>21</v>
      </c>
      <c r="L447" s="22">
        <f t="shared" ref="L447:L452" si="327">E447</f>
        <v>725.857142857143</v>
      </c>
      <c r="M447" s="42">
        <f t="shared" ref="M447:M452" si="328">K447*L447</f>
        <v>15243</v>
      </c>
      <c r="N447" s="43"/>
      <c r="O447" s="21" t="s">
        <v>1109</v>
      </c>
      <c r="P447" s="39" t="s">
        <v>1083</v>
      </c>
      <c r="Q447" s="40" t="s">
        <v>189</v>
      </c>
      <c r="R447" s="41">
        <f t="shared" ref="R447:R452" si="329">D447-K447</f>
        <v>0</v>
      </c>
      <c r="S447" s="22">
        <f t="shared" ref="S447:S452" si="330">L447</f>
        <v>725.857142857143</v>
      </c>
      <c r="T447" s="42">
        <f t="shared" ref="T447:T452" si="331">R447*S447</f>
        <v>0</v>
      </c>
    </row>
    <row r="448" ht="13.2" customHeight="1" spans="1:20">
      <c r="A448" s="15" t="s">
        <v>1112</v>
      </c>
      <c r="B448" s="16" t="s">
        <v>1086</v>
      </c>
      <c r="C448" s="17" t="s">
        <v>189</v>
      </c>
      <c r="D448" s="18" t="s">
        <v>1113</v>
      </c>
      <c r="E448" s="22">
        <f t="shared" si="326"/>
        <v>150.072463768116</v>
      </c>
      <c r="F448" s="20" t="s">
        <v>1114</v>
      </c>
      <c r="H448" s="21" t="s">
        <v>1112</v>
      </c>
      <c r="I448" s="39" t="s">
        <v>1086</v>
      </c>
      <c r="J448" s="40" t="s">
        <v>189</v>
      </c>
      <c r="K448" s="46">
        <v>69</v>
      </c>
      <c r="L448" s="22">
        <f t="shared" si="327"/>
        <v>150.072463768116</v>
      </c>
      <c r="M448" s="42">
        <f t="shared" si="328"/>
        <v>10355</v>
      </c>
      <c r="N448" s="43"/>
      <c r="O448" s="21" t="s">
        <v>1112</v>
      </c>
      <c r="P448" s="39" t="s">
        <v>1086</v>
      </c>
      <c r="Q448" s="40" t="s">
        <v>189</v>
      </c>
      <c r="R448" s="41">
        <f t="shared" si="329"/>
        <v>0</v>
      </c>
      <c r="S448" s="22">
        <f t="shared" si="330"/>
        <v>150.072463768116</v>
      </c>
      <c r="T448" s="42">
        <f t="shared" si="331"/>
        <v>0</v>
      </c>
    </row>
    <row r="449" ht="13.2" customHeight="1" spans="1:20">
      <c r="A449" s="15" t="s">
        <v>1115</v>
      </c>
      <c r="B449" s="16" t="s">
        <v>1116</v>
      </c>
      <c r="C449" s="17"/>
      <c r="D449" s="18"/>
      <c r="E449" s="18"/>
      <c r="F449" s="20"/>
      <c r="H449" s="21" t="s">
        <v>1115</v>
      </c>
      <c r="I449" s="39" t="s">
        <v>1116</v>
      </c>
      <c r="J449" s="40"/>
      <c r="K449" s="46"/>
      <c r="L449" s="47"/>
      <c r="M449" s="44"/>
      <c r="N449" s="45"/>
      <c r="O449" s="21" t="s">
        <v>1115</v>
      </c>
      <c r="P449" s="39" t="s">
        <v>1116</v>
      </c>
      <c r="Q449" s="40"/>
      <c r="R449" s="47"/>
      <c r="S449" s="47"/>
      <c r="T449" s="44"/>
    </row>
    <row r="450" ht="13.9" customHeight="1" spans="1:20">
      <c r="A450" s="15" t="s">
        <v>1117</v>
      </c>
      <c r="B450" s="16" t="s">
        <v>1118</v>
      </c>
      <c r="C450" s="17" t="s">
        <v>189</v>
      </c>
      <c r="D450" s="18" t="s">
        <v>1119</v>
      </c>
      <c r="E450" s="22">
        <f t="shared" si="326"/>
        <v>842.1875</v>
      </c>
      <c r="F450" s="20" t="s">
        <v>1120</v>
      </c>
      <c r="H450" s="21" t="s">
        <v>1117</v>
      </c>
      <c r="I450" s="39" t="s">
        <v>1118</v>
      </c>
      <c r="J450" s="40" t="s">
        <v>189</v>
      </c>
      <c r="K450" s="46">
        <v>12.8</v>
      </c>
      <c r="L450" s="22">
        <f t="shared" si="327"/>
        <v>842.1875</v>
      </c>
      <c r="M450" s="42">
        <f t="shared" si="328"/>
        <v>10780</v>
      </c>
      <c r="N450" s="43"/>
      <c r="O450" s="21" t="s">
        <v>1117</v>
      </c>
      <c r="P450" s="39" t="s">
        <v>1118</v>
      </c>
      <c r="Q450" s="40" t="s">
        <v>189</v>
      </c>
      <c r="R450" s="41">
        <f t="shared" si="329"/>
        <v>0</v>
      </c>
      <c r="S450" s="22">
        <f t="shared" si="330"/>
        <v>842.1875</v>
      </c>
      <c r="T450" s="42">
        <f t="shared" si="331"/>
        <v>0</v>
      </c>
    </row>
    <row r="451" ht="13.2" customHeight="1" spans="1:20">
      <c r="A451" s="15" t="s">
        <v>1121</v>
      </c>
      <c r="B451" s="16" t="s">
        <v>1086</v>
      </c>
      <c r="C451" s="17" t="s">
        <v>189</v>
      </c>
      <c r="D451" s="18" t="s">
        <v>1122</v>
      </c>
      <c r="E451" s="22">
        <f t="shared" si="326"/>
        <v>154.84126984127</v>
      </c>
      <c r="F451" s="20" t="s">
        <v>1123</v>
      </c>
      <c r="H451" s="21" t="s">
        <v>1121</v>
      </c>
      <c r="I451" s="39" t="s">
        <v>1086</v>
      </c>
      <c r="J451" s="40" t="s">
        <v>189</v>
      </c>
      <c r="K451" s="46">
        <v>12.6</v>
      </c>
      <c r="L451" s="22">
        <f t="shared" si="327"/>
        <v>154.84126984127</v>
      </c>
      <c r="M451" s="42">
        <f t="shared" si="328"/>
        <v>1951</v>
      </c>
      <c r="N451" s="43"/>
      <c r="O451" s="21" t="s">
        <v>1121</v>
      </c>
      <c r="P451" s="39" t="s">
        <v>1086</v>
      </c>
      <c r="Q451" s="40" t="s">
        <v>189</v>
      </c>
      <c r="R451" s="41">
        <f t="shared" si="329"/>
        <v>0</v>
      </c>
      <c r="S451" s="22">
        <f t="shared" si="330"/>
        <v>154.84126984127</v>
      </c>
      <c r="T451" s="42">
        <f t="shared" si="331"/>
        <v>0</v>
      </c>
    </row>
    <row r="452" ht="13.9" customHeight="1" spans="1:20">
      <c r="A452" s="15" t="s">
        <v>1124</v>
      </c>
      <c r="B452" s="16" t="s">
        <v>1125</v>
      </c>
      <c r="C452" s="17" t="s">
        <v>377</v>
      </c>
      <c r="D452" s="18" t="s">
        <v>1126</v>
      </c>
      <c r="E452" s="22">
        <f t="shared" si="326"/>
        <v>6174.81330617787</v>
      </c>
      <c r="F452" s="20" t="s">
        <v>1127</v>
      </c>
      <c r="H452" s="21" t="s">
        <v>1124</v>
      </c>
      <c r="I452" s="39" t="s">
        <v>1125</v>
      </c>
      <c r="J452" s="40" t="s">
        <v>377</v>
      </c>
      <c r="K452" s="46">
        <v>2.946</v>
      </c>
      <c r="L452" s="22">
        <f t="shared" si="327"/>
        <v>6174.81330617787</v>
      </c>
      <c r="M452" s="42">
        <f t="shared" si="328"/>
        <v>18191</v>
      </c>
      <c r="N452" s="43"/>
      <c r="O452" s="21" t="s">
        <v>1124</v>
      </c>
      <c r="P452" s="39" t="s">
        <v>1125</v>
      </c>
      <c r="Q452" s="40" t="s">
        <v>377</v>
      </c>
      <c r="R452" s="41">
        <f t="shared" si="329"/>
        <v>0</v>
      </c>
      <c r="S452" s="22">
        <f t="shared" si="330"/>
        <v>6174.81330617787</v>
      </c>
      <c r="T452" s="42">
        <f t="shared" si="331"/>
        <v>0</v>
      </c>
    </row>
    <row r="453" ht="13.2" customHeight="1" spans="1:20">
      <c r="A453" s="15" t="s">
        <v>1128</v>
      </c>
      <c r="B453" s="16" t="s">
        <v>1090</v>
      </c>
      <c r="C453" s="17"/>
      <c r="D453" s="18"/>
      <c r="E453" s="18"/>
      <c r="F453" s="20"/>
      <c r="H453" s="21" t="s">
        <v>1128</v>
      </c>
      <c r="I453" s="39" t="s">
        <v>1090</v>
      </c>
      <c r="J453" s="40"/>
      <c r="K453" s="46"/>
      <c r="L453" s="47"/>
      <c r="M453" s="44"/>
      <c r="N453" s="45"/>
      <c r="O453" s="21" t="s">
        <v>1128</v>
      </c>
      <c r="P453" s="39" t="s">
        <v>1090</v>
      </c>
      <c r="Q453" s="40"/>
      <c r="R453" s="47"/>
      <c r="S453" s="47"/>
      <c r="T453" s="44"/>
    </row>
    <row r="454" ht="13.2" customHeight="1" spans="1:20">
      <c r="A454" s="15" t="s">
        <v>1129</v>
      </c>
      <c r="B454" s="16" t="s">
        <v>1092</v>
      </c>
      <c r="C454" s="17" t="s">
        <v>108</v>
      </c>
      <c r="D454" s="18" t="s">
        <v>1037</v>
      </c>
      <c r="E454" s="22">
        <f t="shared" ref="E454:E459" si="332">F454/D454</f>
        <v>876.3</v>
      </c>
      <c r="F454" s="20" t="s">
        <v>1130</v>
      </c>
      <c r="H454" s="21" t="s">
        <v>1129</v>
      </c>
      <c r="I454" s="39" t="s">
        <v>1092</v>
      </c>
      <c r="J454" s="40" t="s">
        <v>108</v>
      </c>
      <c r="K454" s="46">
        <v>30</v>
      </c>
      <c r="L454" s="22">
        <f t="shared" ref="L454:L459" si="333">E454</f>
        <v>876.3</v>
      </c>
      <c r="M454" s="42">
        <f t="shared" ref="M454:M459" si="334">K454*L454</f>
        <v>26289</v>
      </c>
      <c r="N454" s="43"/>
      <c r="O454" s="21" t="s">
        <v>1129</v>
      </c>
      <c r="P454" s="39" t="s">
        <v>1092</v>
      </c>
      <c r="Q454" s="40" t="s">
        <v>108</v>
      </c>
      <c r="R454" s="41">
        <f t="shared" ref="R454:R459" si="335">D454-K454</f>
        <v>0</v>
      </c>
      <c r="S454" s="22">
        <f t="shared" ref="S454:S459" si="336">L454</f>
        <v>876.3</v>
      </c>
      <c r="T454" s="42">
        <f t="shared" ref="T454:T459" si="337">R454*S454</f>
        <v>0</v>
      </c>
    </row>
    <row r="455" ht="13.9" customHeight="1" spans="1:20">
      <c r="A455" s="15" t="s">
        <v>1131</v>
      </c>
      <c r="B455" s="16" t="s">
        <v>1065</v>
      </c>
      <c r="C455" s="17"/>
      <c r="D455" s="18"/>
      <c r="E455" s="18"/>
      <c r="F455" s="20"/>
      <c r="H455" s="21" t="s">
        <v>1131</v>
      </c>
      <c r="I455" s="39" t="s">
        <v>1065</v>
      </c>
      <c r="J455" s="40"/>
      <c r="K455" s="46"/>
      <c r="L455" s="47"/>
      <c r="M455" s="44"/>
      <c r="N455" s="45"/>
      <c r="O455" s="21" t="s">
        <v>1131</v>
      </c>
      <c r="P455" s="39" t="s">
        <v>1065</v>
      </c>
      <c r="Q455" s="40"/>
      <c r="R455" s="47"/>
      <c r="S455" s="47"/>
      <c r="T455" s="44"/>
    </row>
    <row r="456" ht="13.2" customHeight="1" spans="1:20">
      <c r="A456" s="15" t="s">
        <v>1132</v>
      </c>
      <c r="B456" s="16" t="s">
        <v>1067</v>
      </c>
      <c r="C456" s="17" t="s">
        <v>189</v>
      </c>
      <c r="D456" s="18" t="s">
        <v>1133</v>
      </c>
      <c r="E456" s="22">
        <f t="shared" si="332"/>
        <v>1075.41139240506</v>
      </c>
      <c r="F456" s="20" t="s">
        <v>1134</v>
      </c>
      <c r="H456" s="21" t="s">
        <v>1132</v>
      </c>
      <c r="I456" s="39" t="s">
        <v>1067</v>
      </c>
      <c r="J456" s="40" t="s">
        <v>189</v>
      </c>
      <c r="K456" s="46">
        <v>94.8</v>
      </c>
      <c r="L456" s="22">
        <f t="shared" si="333"/>
        <v>1075.41139240506</v>
      </c>
      <c r="M456" s="42">
        <f t="shared" si="334"/>
        <v>101949</v>
      </c>
      <c r="N456" s="43"/>
      <c r="O456" s="21" t="s">
        <v>1132</v>
      </c>
      <c r="P456" s="39" t="s">
        <v>1067</v>
      </c>
      <c r="Q456" s="40" t="s">
        <v>189</v>
      </c>
      <c r="R456" s="41">
        <f t="shared" si="335"/>
        <v>0</v>
      </c>
      <c r="S456" s="22">
        <f t="shared" si="336"/>
        <v>1075.41139240506</v>
      </c>
      <c r="T456" s="42">
        <f t="shared" si="337"/>
        <v>0</v>
      </c>
    </row>
    <row r="457" ht="13.2" customHeight="1" spans="1:20">
      <c r="A457" s="15" t="s">
        <v>1135</v>
      </c>
      <c r="B457" s="16" t="s">
        <v>1071</v>
      </c>
      <c r="C457" s="17" t="s">
        <v>377</v>
      </c>
      <c r="D457" s="18" t="s">
        <v>1136</v>
      </c>
      <c r="E457" s="22">
        <f t="shared" si="332"/>
        <v>7055.6249479557</v>
      </c>
      <c r="F457" s="20" t="s">
        <v>1137</v>
      </c>
      <c r="H457" s="21" t="s">
        <v>1135</v>
      </c>
      <c r="I457" s="39" t="s">
        <v>1071</v>
      </c>
      <c r="J457" s="40" t="s">
        <v>377</v>
      </c>
      <c r="K457" s="46">
        <v>12.009</v>
      </c>
      <c r="L457" s="22">
        <f t="shared" si="333"/>
        <v>7055.6249479557</v>
      </c>
      <c r="M457" s="42">
        <f t="shared" si="334"/>
        <v>84731</v>
      </c>
      <c r="N457" s="43"/>
      <c r="O457" s="21" t="s">
        <v>1135</v>
      </c>
      <c r="P457" s="39" t="s">
        <v>1071</v>
      </c>
      <c r="Q457" s="40" t="s">
        <v>377</v>
      </c>
      <c r="R457" s="41">
        <f t="shared" si="335"/>
        <v>0</v>
      </c>
      <c r="S457" s="22">
        <f t="shared" si="336"/>
        <v>7055.6249479557</v>
      </c>
      <c r="T457" s="42">
        <f t="shared" si="337"/>
        <v>0</v>
      </c>
    </row>
    <row r="458" ht="13.9" customHeight="1" spans="1:20">
      <c r="A458" s="15" t="s">
        <v>1138</v>
      </c>
      <c r="B458" s="16" t="s">
        <v>1075</v>
      </c>
      <c r="C458" s="17" t="s">
        <v>108</v>
      </c>
      <c r="D458" s="18" t="s">
        <v>996</v>
      </c>
      <c r="E458" s="22">
        <f t="shared" si="332"/>
        <v>71.4015151515152</v>
      </c>
      <c r="F458" s="20" t="s">
        <v>1139</v>
      </c>
      <c r="H458" s="21" t="s">
        <v>1138</v>
      </c>
      <c r="I458" s="39" t="s">
        <v>1075</v>
      </c>
      <c r="J458" s="40" t="s">
        <v>108</v>
      </c>
      <c r="K458" s="46">
        <v>26.4</v>
      </c>
      <c r="L458" s="22">
        <f t="shared" si="333"/>
        <v>71.4015151515152</v>
      </c>
      <c r="M458" s="42">
        <f t="shared" si="334"/>
        <v>1885</v>
      </c>
      <c r="N458" s="43"/>
      <c r="O458" s="21" t="s">
        <v>1138</v>
      </c>
      <c r="P458" s="39" t="s">
        <v>1075</v>
      </c>
      <c r="Q458" s="40" t="s">
        <v>108</v>
      </c>
      <c r="R458" s="41">
        <f t="shared" si="335"/>
        <v>0</v>
      </c>
      <c r="S458" s="22">
        <f t="shared" si="336"/>
        <v>71.4015151515152</v>
      </c>
      <c r="T458" s="42">
        <f t="shared" si="337"/>
        <v>0</v>
      </c>
    </row>
    <row r="459" ht="13.2" customHeight="1" spans="1:20">
      <c r="A459" s="15" t="s">
        <v>1140</v>
      </c>
      <c r="B459" s="16" t="s">
        <v>1021</v>
      </c>
      <c r="C459" s="17" t="s">
        <v>189</v>
      </c>
      <c r="D459" s="18" t="s">
        <v>1141</v>
      </c>
      <c r="E459" s="22">
        <f t="shared" si="332"/>
        <v>44.6901854364541</v>
      </c>
      <c r="F459" s="20" t="s">
        <v>1142</v>
      </c>
      <c r="H459" s="21" t="s">
        <v>1140</v>
      </c>
      <c r="I459" s="39" t="s">
        <v>1021</v>
      </c>
      <c r="J459" s="40" t="s">
        <v>189</v>
      </c>
      <c r="K459" s="46">
        <v>221.1</v>
      </c>
      <c r="L459" s="22">
        <f t="shared" si="333"/>
        <v>44.6901854364541</v>
      </c>
      <c r="M459" s="42">
        <f t="shared" si="334"/>
        <v>9881</v>
      </c>
      <c r="N459" s="43"/>
      <c r="O459" s="21" t="s">
        <v>1140</v>
      </c>
      <c r="P459" s="39" t="s">
        <v>1021</v>
      </c>
      <c r="Q459" s="40" t="s">
        <v>189</v>
      </c>
      <c r="R459" s="41">
        <f t="shared" si="335"/>
        <v>0</v>
      </c>
      <c r="S459" s="22">
        <f t="shared" si="336"/>
        <v>44.6901854364541</v>
      </c>
      <c r="T459" s="42">
        <f t="shared" si="337"/>
        <v>0</v>
      </c>
    </row>
    <row r="460" ht="13.9" customHeight="1" spans="1:20">
      <c r="A460" s="15" t="s">
        <v>1143</v>
      </c>
      <c r="B460" s="16" t="s">
        <v>1009</v>
      </c>
      <c r="C460" s="17"/>
      <c r="D460" s="18"/>
      <c r="E460" s="18"/>
      <c r="F460" s="20"/>
      <c r="H460" s="21" t="s">
        <v>1143</v>
      </c>
      <c r="I460" s="39" t="s">
        <v>1009</v>
      </c>
      <c r="J460" s="40"/>
      <c r="K460" s="46"/>
      <c r="L460" s="47"/>
      <c r="M460" s="44"/>
      <c r="N460" s="45"/>
      <c r="O460" s="21" t="s">
        <v>1143</v>
      </c>
      <c r="P460" s="39" t="s">
        <v>1009</v>
      </c>
      <c r="Q460" s="40"/>
      <c r="R460" s="47"/>
      <c r="S460" s="47"/>
      <c r="T460" s="44"/>
    </row>
    <row r="461" ht="13.2" customHeight="1" spans="1:20">
      <c r="A461" s="15" t="s">
        <v>1144</v>
      </c>
      <c r="B461" s="16" t="s">
        <v>1083</v>
      </c>
      <c r="C461" s="17" t="s">
        <v>189</v>
      </c>
      <c r="D461" s="18" t="s">
        <v>1145</v>
      </c>
      <c r="E461" s="22">
        <f t="shared" ref="E461:E467" si="338">F461/D461</f>
        <v>725.87786259542</v>
      </c>
      <c r="F461" s="20" t="s">
        <v>1146</v>
      </c>
      <c r="H461" s="21" t="s">
        <v>1144</v>
      </c>
      <c r="I461" s="39" t="s">
        <v>1083</v>
      </c>
      <c r="J461" s="40" t="s">
        <v>189</v>
      </c>
      <c r="K461" s="46">
        <v>13.1</v>
      </c>
      <c r="L461" s="22">
        <f t="shared" ref="L461:L467" si="339">E461</f>
        <v>725.87786259542</v>
      </c>
      <c r="M461" s="42">
        <f t="shared" ref="M461:M467" si="340">K461*L461</f>
        <v>9509</v>
      </c>
      <c r="N461" s="43"/>
      <c r="O461" s="21" t="s">
        <v>1144</v>
      </c>
      <c r="P461" s="39" t="s">
        <v>1083</v>
      </c>
      <c r="Q461" s="40" t="s">
        <v>189</v>
      </c>
      <c r="R461" s="41">
        <f t="shared" ref="R461:R467" si="341">D461-K461</f>
        <v>0</v>
      </c>
      <c r="S461" s="22">
        <f t="shared" ref="S461:S467" si="342">L461</f>
        <v>725.87786259542</v>
      </c>
      <c r="T461" s="42">
        <f t="shared" ref="T461:T467" si="343">R461*S461</f>
        <v>0</v>
      </c>
    </row>
    <row r="462" ht="13.2" customHeight="1" spans="1:20">
      <c r="A462" s="15" t="s">
        <v>1147</v>
      </c>
      <c r="B462" s="16" t="s">
        <v>1086</v>
      </c>
      <c r="C462" s="17" t="s">
        <v>189</v>
      </c>
      <c r="D462" s="18" t="s">
        <v>459</v>
      </c>
      <c r="E462" s="22">
        <f t="shared" si="338"/>
        <v>148.849206349206</v>
      </c>
      <c r="F462" s="20" t="s">
        <v>1148</v>
      </c>
      <c r="H462" s="21" t="s">
        <v>1147</v>
      </c>
      <c r="I462" s="39" t="s">
        <v>1086</v>
      </c>
      <c r="J462" s="40" t="s">
        <v>189</v>
      </c>
      <c r="K462" s="46">
        <v>50.4</v>
      </c>
      <c r="L462" s="22">
        <f t="shared" si="339"/>
        <v>148.849206349206</v>
      </c>
      <c r="M462" s="42">
        <f t="shared" si="340"/>
        <v>7502</v>
      </c>
      <c r="N462" s="43"/>
      <c r="O462" s="21" t="s">
        <v>1147</v>
      </c>
      <c r="P462" s="39" t="s">
        <v>1086</v>
      </c>
      <c r="Q462" s="40" t="s">
        <v>189</v>
      </c>
      <c r="R462" s="41">
        <f t="shared" si="341"/>
        <v>0</v>
      </c>
      <c r="S462" s="22">
        <f t="shared" si="342"/>
        <v>148.849206349206</v>
      </c>
      <c r="T462" s="42">
        <f t="shared" si="343"/>
        <v>0</v>
      </c>
    </row>
    <row r="463" ht="13.9" customHeight="1" spans="1:20">
      <c r="A463" s="15" t="s">
        <v>1149</v>
      </c>
      <c r="B463" s="16" t="s">
        <v>1065</v>
      </c>
      <c r="C463" s="17"/>
      <c r="D463" s="18"/>
      <c r="E463" s="18"/>
      <c r="F463" s="20"/>
      <c r="H463" s="21" t="s">
        <v>1149</v>
      </c>
      <c r="I463" s="39" t="s">
        <v>1065</v>
      </c>
      <c r="J463" s="40"/>
      <c r="K463" s="46"/>
      <c r="L463" s="47"/>
      <c r="M463" s="44"/>
      <c r="N463" s="45"/>
      <c r="O463" s="21" t="s">
        <v>1149</v>
      </c>
      <c r="P463" s="39" t="s">
        <v>1065</v>
      </c>
      <c r="Q463" s="40"/>
      <c r="R463" s="47"/>
      <c r="S463" s="47"/>
      <c r="T463" s="44"/>
    </row>
    <row r="464" ht="13.2" customHeight="1" spans="1:20">
      <c r="A464" s="15" t="s">
        <v>1150</v>
      </c>
      <c r="B464" s="16" t="s">
        <v>1067</v>
      </c>
      <c r="C464" s="17" t="s">
        <v>189</v>
      </c>
      <c r="D464" s="18" t="s">
        <v>1151</v>
      </c>
      <c r="E464" s="22">
        <f t="shared" si="338"/>
        <v>1075.39906103286</v>
      </c>
      <c r="F464" s="20" t="s">
        <v>1152</v>
      </c>
      <c r="H464" s="21" t="s">
        <v>1150</v>
      </c>
      <c r="I464" s="39" t="s">
        <v>1067</v>
      </c>
      <c r="J464" s="40" t="s">
        <v>189</v>
      </c>
      <c r="K464" s="46">
        <v>0</v>
      </c>
      <c r="L464" s="22">
        <f t="shared" si="339"/>
        <v>1075.39906103286</v>
      </c>
      <c r="M464" s="42">
        <f t="shared" si="340"/>
        <v>0</v>
      </c>
      <c r="N464" s="43"/>
      <c r="O464" s="21" t="s">
        <v>1150</v>
      </c>
      <c r="P464" s="39" t="s">
        <v>1067</v>
      </c>
      <c r="Q464" s="40" t="s">
        <v>189</v>
      </c>
      <c r="R464" s="41">
        <f t="shared" si="341"/>
        <v>319.5</v>
      </c>
      <c r="S464" s="22">
        <f t="shared" si="342"/>
        <v>1075.39906103286</v>
      </c>
      <c r="T464" s="42">
        <f t="shared" si="343"/>
        <v>343590</v>
      </c>
    </row>
    <row r="465" ht="13.2" customHeight="1" spans="1:20">
      <c r="A465" s="15" t="s">
        <v>1153</v>
      </c>
      <c r="B465" s="16" t="s">
        <v>1071</v>
      </c>
      <c r="C465" s="17" t="s">
        <v>377</v>
      </c>
      <c r="D465" s="18" t="s">
        <v>1154</v>
      </c>
      <c r="E465" s="22">
        <f t="shared" si="338"/>
        <v>7055.66140737728</v>
      </c>
      <c r="F465" s="20" t="s">
        <v>1155</v>
      </c>
      <c r="H465" s="21" t="s">
        <v>1153</v>
      </c>
      <c r="I465" s="39" t="s">
        <v>1071</v>
      </c>
      <c r="J465" s="40" t="s">
        <v>377</v>
      </c>
      <c r="K465" s="46">
        <v>0</v>
      </c>
      <c r="L465" s="22">
        <f t="shared" si="339"/>
        <v>7055.66140737728</v>
      </c>
      <c r="M465" s="42">
        <f t="shared" si="340"/>
        <v>0</v>
      </c>
      <c r="N465" s="43"/>
      <c r="O465" s="21" t="s">
        <v>1153</v>
      </c>
      <c r="P465" s="39" t="s">
        <v>1071</v>
      </c>
      <c r="Q465" s="40" t="s">
        <v>377</v>
      </c>
      <c r="R465" s="41">
        <f t="shared" si="341"/>
        <v>46.711</v>
      </c>
      <c r="S465" s="22">
        <f t="shared" si="342"/>
        <v>7055.66140737728</v>
      </c>
      <c r="T465" s="42">
        <f t="shared" si="343"/>
        <v>329577</v>
      </c>
    </row>
    <row r="466" ht="13.9" customHeight="1" spans="1:20">
      <c r="A466" s="15" t="s">
        <v>1156</v>
      </c>
      <c r="B466" s="16" t="s">
        <v>1075</v>
      </c>
      <c r="C466" s="17" t="s">
        <v>108</v>
      </c>
      <c r="D466" s="18" t="s">
        <v>1157</v>
      </c>
      <c r="E466" s="22">
        <f t="shared" si="338"/>
        <v>71.4088397790055</v>
      </c>
      <c r="F466" s="20" t="s">
        <v>1158</v>
      </c>
      <c r="H466" s="21" t="s">
        <v>1156</v>
      </c>
      <c r="I466" s="39" t="s">
        <v>1075</v>
      </c>
      <c r="J466" s="40" t="s">
        <v>108</v>
      </c>
      <c r="K466" s="46">
        <v>0</v>
      </c>
      <c r="L466" s="22">
        <f t="shared" si="339"/>
        <v>71.4088397790055</v>
      </c>
      <c r="M466" s="42">
        <f t="shared" si="340"/>
        <v>0</v>
      </c>
      <c r="N466" s="43"/>
      <c r="O466" s="21" t="s">
        <v>1156</v>
      </c>
      <c r="P466" s="39" t="s">
        <v>1075</v>
      </c>
      <c r="Q466" s="40" t="s">
        <v>108</v>
      </c>
      <c r="R466" s="41">
        <f t="shared" si="341"/>
        <v>72.4</v>
      </c>
      <c r="S466" s="22">
        <f t="shared" si="342"/>
        <v>71.4088397790055</v>
      </c>
      <c r="T466" s="42">
        <f t="shared" si="343"/>
        <v>5170</v>
      </c>
    </row>
    <row r="467" ht="13.2" customHeight="1" spans="1:20">
      <c r="A467" s="15" t="s">
        <v>1159</v>
      </c>
      <c r="B467" s="16" t="s">
        <v>1021</v>
      </c>
      <c r="C467" s="17" t="s">
        <v>189</v>
      </c>
      <c r="D467" s="18" t="s">
        <v>1160</v>
      </c>
      <c r="E467" s="22">
        <f t="shared" si="338"/>
        <v>44.7003851739597</v>
      </c>
      <c r="F467" s="20" t="s">
        <v>1161</v>
      </c>
      <c r="H467" s="21" t="s">
        <v>1159</v>
      </c>
      <c r="I467" s="39" t="s">
        <v>1021</v>
      </c>
      <c r="J467" s="40" t="s">
        <v>189</v>
      </c>
      <c r="K467" s="46">
        <v>0</v>
      </c>
      <c r="L467" s="22">
        <f t="shared" si="339"/>
        <v>44.7003851739597</v>
      </c>
      <c r="M467" s="42">
        <f t="shared" si="340"/>
        <v>0</v>
      </c>
      <c r="N467" s="43"/>
      <c r="O467" s="21" t="s">
        <v>1159</v>
      </c>
      <c r="P467" s="39" t="s">
        <v>1021</v>
      </c>
      <c r="Q467" s="40" t="s">
        <v>189</v>
      </c>
      <c r="R467" s="41">
        <f t="shared" si="341"/>
        <v>791.85</v>
      </c>
      <c r="S467" s="22">
        <f t="shared" si="342"/>
        <v>44.7003851739597</v>
      </c>
      <c r="T467" s="42">
        <f t="shared" si="343"/>
        <v>35396</v>
      </c>
    </row>
    <row r="468" ht="13.9" customHeight="1" spans="1:20">
      <c r="A468" s="15" t="s">
        <v>1162</v>
      </c>
      <c r="B468" s="16" t="s">
        <v>1009</v>
      </c>
      <c r="C468" s="17"/>
      <c r="D468" s="18"/>
      <c r="E468" s="18"/>
      <c r="F468" s="20"/>
      <c r="H468" s="21" t="s">
        <v>1162</v>
      </c>
      <c r="I468" s="39" t="s">
        <v>1009</v>
      </c>
      <c r="J468" s="40"/>
      <c r="K468" s="46"/>
      <c r="L468" s="47"/>
      <c r="M468" s="44"/>
      <c r="N468" s="45"/>
      <c r="O468" s="21" t="s">
        <v>1162</v>
      </c>
      <c r="P468" s="39" t="s">
        <v>1009</v>
      </c>
      <c r="Q468" s="40"/>
      <c r="R468" s="47"/>
      <c r="S468" s="47"/>
      <c r="T468" s="44"/>
    </row>
    <row r="469" ht="13.2" customHeight="1" spans="1:20">
      <c r="A469" s="15" t="s">
        <v>1163</v>
      </c>
      <c r="B469" s="16" t="s">
        <v>1083</v>
      </c>
      <c r="C469" s="17" t="s">
        <v>189</v>
      </c>
      <c r="D469" s="18" t="s">
        <v>1164</v>
      </c>
      <c r="E469" s="22">
        <f t="shared" ref="E469:E472" si="344">F469/D469</f>
        <v>725.857988165681</v>
      </c>
      <c r="F469" s="20" t="s">
        <v>1165</v>
      </c>
      <c r="H469" s="21" t="s">
        <v>1163</v>
      </c>
      <c r="I469" s="39" t="s">
        <v>1083</v>
      </c>
      <c r="J469" s="40" t="s">
        <v>189</v>
      </c>
      <c r="K469" s="46">
        <v>0</v>
      </c>
      <c r="L469" s="22">
        <f t="shared" ref="L469:L472" si="345">E469</f>
        <v>725.857988165681</v>
      </c>
      <c r="M469" s="42">
        <f t="shared" ref="M469:M472" si="346">K469*L469</f>
        <v>0</v>
      </c>
      <c r="N469" s="43"/>
      <c r="O469" s="21" t="s">
        <v>1163</v>
      </c>
      <c r="P469" s="39" t="s">
        <v>1083</v>
      </c>
      <c r="Q469" s="40" t="s">
        <v>189</v>
      </c>
      <c r="R469" s="41">
        <f t="shared" ref="R469:R472" si="347">D469-K469</f>
        <v>33.8</v>
      </c>
      <c r="S469" s="22">
        <f t="shared" ref="S469:S472" si="348">L469</f>
        <v>725.857988165681</v>
      </c>
      <c r="T469" s="42">
        <f t="shared" ref="T469:T472" si="349">R469*S469</f>
        <v>24534</v>
      </c>
    </row>
    <row r="470" ht="13.2" customHeight="1" spans="1:20">
      <c r="A470" s="15" t="s">
        <v>1166</v>
      </c>
      <c r="B470" s="16" t="s">
        <v>1086</v>
      </c>
      <c r="C470" s="17" t="s">
        <v>189</v>
      </c>
      <c r="D470" s="18" t="s">
        <v>1167</v>
      </c>
      <c r="E470" s="22">
        <f t="shared" si="344"/>
        <v>150.598526703499</v>
      </c>
      <c r="F470" s="20" t="s">
        <v>1168</v>
      </c>
      <c r="H470" s="21" t="s">
        <v>1166</v>
      </c>
      <c r="I470" s="39" t="s">
        <v>1086</v>
      </c>
      <c r="J470" s="40" t="s">
        <v>189</v>
      </c>
      <c r="K470" s="46">
        <v>0</v>
      </c>
      <c r="L470" s="22">
        <f t="shared" si="345"/>
        <v>150.598526703499</v>
      </c>
      <c r="M470" s="42">
        <f t="shared" si="346"/>
        <v>0</v>
      </c>
      <c r="N470" s="43"/>
      <c r="O470" s="21" t="s">
        <v>1166</v>
      </c>
      <c r="P470" s="39" t="s">
        <v>1086</v>
      </c>
      <c r="Q470" s="40" t="s">
        <v>189</v>
      </c>
      <c r="R470" s="41">
        <f t="shared" si="347"/>
        <v>108.6</v>
      </c>
      <c r="S470" s="22">
        <f t="shared" si="348"/>
        <v>150.598526703499</v>
      </c>
      <c r="T470" s="42">
        <f t="shared" si="349"/>
        <v>16355</v>
      </c>
    </row>
    <row r="471" ht="13.9" customHeight="1" spans="1:20">
      <c r="A471" s="15" t="s">
        <v>1169</v>
      </c>
      <c r="B471" s="16" t="s">
        <v>1090</v>
      </c>
      <c r="C471" s="17"/>
      <c r="D471" s="18"/>
      <c r="E471" s="18"/>
      <c r="F471" s="20"/>
      <c r="H471" s="21" t="s">
        <v>1169</v>
      </c>
      <c r="I471" s="39" t="s">
        <v>1090</v>
      </c>
      <c r="J471" s="40"/>
      <c r="K471" s="41"/>
      <c r="L471" s="47"/>
      <c r="M471" s="44"/>
      <c r="N471" s="45"/>
      <c r="O471" s="21" t="s">
        <v>1169</v>
      </c>
      <c r="P471" s="39" t="s">
        <v>1090</v>
      </c>
      <c r="Q471" s="40"/>
      <c r="R471" s="47"/>
      <c r="S471" s="47"/>
      <c r="T471" s="44"/>
    </row>
    <row r="472" ht="13.2" customHeight="1" spans="1:20">
      <c r="A472" s="52" t="s">
        <v>1170</v>
      </c>
      <c r="B472" s="53" t="s">
        <v>1171</v>
      </c>
      <c r="C472" s="54" t="s">
        <v>108</v>
      </c>
      <c r="D472" s="55" t="s">
        <v>1037</v>
      </c>
      <c r="E472" s="63">
        <f t="shared" si="344"/>
        <v>876.3</v>
      </c>
      <c r="F472" s="56" t="s">
        <v>1130</v>
      </c>
      <c r="H472" s="57" t="s">
        <v>1170</v>
      </c>
      <c r="I472" s="58" t="s">
        <v>1171</v>
      </c>
      <c r="J472" s="59" t="s">
        <v>108</v>
      </c>
      <c r="K472" s="60">
        <v>0</v>
      </c>
      <c r="L472" s="63">
        <f t="shared" si="345"/>
        <v>876.3</v>
      </c>
      <c r="M472" s="65">
        <f t="shared" si="346"/>
        <v>0</v>
      </c>
      <c r="N472" s="43"/>
      <c r="O472" s="57" t="s">
        <v>1170</v>
      </c>
      <c r="P472" s="58" t="s">
        <v>1171</v>
      </c>
      <c r="Q472" s="59" t="s">
        <v>108</v>
      </c>
      <c r="R472" s="60">
        <f t="shared" si="347"/>
        <v>30</v>
      </c>
      <c r="S472" s="63">
        <f t="shared" si="348"/>
        <v>876.3</v>
      </c>
      <c r="T472" s="65">
        <f t="shared" si="349"/>
        <v>26289</v>
      </c>
    </row>
    <row r="473" ht="16.1" customHeight="1" spans="1:20">
      <c r="A473" s="4" t="s">
        <v>80</v>
      </c>
      <c r="B473" s="4"/>
      <c r="C473" s="5" t="s">
        <v>81</v>
      </c>
      <c r="D473" s="5"/>
      <c r="E473" s="5"/>
      <c r="F473" s="5"/>
      <c r="H473" s="6" t="s">
        <v>80</v>
      </c>
      <c r="I473" s="6"/>
      <c r="J473" s="29" t="s">
        <v>81</v>
      </c>
      <c r="K473" s="30"/>
      <c r="L473" s="29"/>
      <c r="M473" s="29"/>
      <c r="N473" s="29"/>
      <c r="O473" s="6" t="s">
        <v>80</v>
      </c>
      <c r="P473" s="6"/>
      <c r="Q473" s="29" t="s">
        <v>81</v>
      </c>
      <c r="R473" s="29"/>
      <c r="S473" s="29"/>
      <c r="T473" s="29"/>
    </row>
    <row r="474" ht="16.85" customHeight="1" spans="1:20">
      <c r="A474" s="4"/>
      <c r="B474" s="4"/>
      <c r="C474" s="4"/>
      <c r="D474" s="4"/>
      <c r="E474" s="4"/>
      <c r="F474" s="4"/>
      <c r="H474" s="6"/>
      <c r="I474" s="6"/>
      <c r="J474" s="6"/>
      <c r="K474" s="31"/>
      <c r="L474" s="6"/>
      <c r="M474" s="6"/>
      <c r="N474" s="6"/>
      <c r="O474" s="6"/>
      <c r="P474" s="6"/>
      <c r="Q474" s="6"/>
      <c r="R474" s="6"/>
      <c r="S474" s="6"/>
      <c r="T474" s="6"/>
    </row>
    <row r="475" ht="32.95" customHeight="1" spans="1:20">
      <c r="A475" s="2" t="s">
        <v>82</v>
      </c>
      <c r="B475" s="2"/>
      <c r="C475" s="2"/>
      <c r="D475" s="2"/>
      <c r="E475" s="2"/>
      <c r="F475" s="2"/>
      <c r="H475" s="3" t="s">
        <v>82</v>
      </c>
      <c r="I475" s="3"/>
      <c r="J475" s="3"/>
      <c r="K475" s="28"/>
      <c r="L475" s="3"/>
      <c r="M475" s="3"/>
      <c r="N475" s="3"/>
      <c r="O475" s="3" t="s">
        <v>82</v>
      </c>
      <c r="P475" s="3"/>
      <c r="Q475" s="3"/>
      <c r="R475" s="3"/>
      <c r="S475" s="3"/>
      <c r="T475" s="3"/>
    </row>
    <row r="476" ht="13.9" customHeight="1" spans="1:20">
      <c r="A476" s="4" t="s">
        <v>18</v>
      </c>
      <c r="B476" s="4"/>
      <c r="C476" s="5" t="s">
        <v>19</v>
      </c>
      <c r="D476" s="5"/>
      <c r="E476" s="5"/>
      <c r="F476" s="5"/>
      <c r="H476" s="6" t="s">
        <v>18</v>
      </c>
      <c r="I476" s="6"/>
      <c r="J476" s="29" t="s">
        <v>19</v>
      </c>
      <c r="K476" s="30"/>
      <c r="L476" s="29"/>
      <c r="M476" s="29"/>
      <c r="N476" s="29"/>
      <c r="O476" s="6" t="s">
        <v>18</v>
      </c>
      <c r="P476" s="6"/>
      <c r="Q476" s="29" t="s">
        <v>19</v>
      </c>
      <c r="R476" s="29"/>
      <c r="S476" s="29"/>
      <c r="T476" s="29"/>
    </row>
    <row r="477" ht="13.9" customHeight="1" spans="1:20">
      <c r="A477" s="4" t="s">
        <v>20</v>
      </c>
      <c r="B477" s="4"/>
      <c r="C477" s="4"/>
      <c r="D477" s="6" t="s">
        <v>1172</v>
      </c>
      <c r="E477" s="6" t="s">
        <v>84</v>
      </c>
      <c r="F477" s="5" t="s">
        <v>85</v>
      </c>
      <c r="H477" s="6" t="s">
        <v>22</v>
      </c>
      <c r="I477" s="6"/>
      <c r="J477" s="6"/>
      <c r="K477" s="31" t="s">
        <v>1172</v>
      </c>
      <c r="L477" s="6" t="s">
        <v>84</v>
      </c>
      <c r="M477" s="29" t="s">
        <v>85</v>
      </c>
      <c r="N477" s="29"/>
      <c r="O477" s="6" t="s">
        <v>23</v>
      </c>
      <c r="P477" s="6"/>
      <c r="Q477" s="6"/>
      <c r="R477" s="6" t="s">
        <v>1172</v>
      </c>
      <c r="S477" s="6" t="s">
        <v>84</v>
      </c>
      <c r="T477" s="29" t="s">
        <v>85</v>
      </c>
    </row>
    <row r="478" ht="27.85" customHeight="1" spans="1:20">
      <c r="A478" s="7" t="s">
        <v>922</v>
      </c>
      <c r="B478" s="8"/>
      <c r="C478" s="8"/>
      <c r="D478" s="8"/>
      <c r="E478" s="8"/>
      <c r="F478" s="9"/>
      <c r="H478" s="10" t="s">
        <v>922</v>
      </c>
      <c r="I478" s="32"/>
      <c r="J478" s="32"/>
      <c r="K478" s="33"/>
      <c r="L478" s="32"/>
      <c r="M478" s="34"/>
      <c r="N478" s="35"/>
      <c r="O478" s="10" t="s">
        <v>922</v>
      </c>
      <c r="P478" s="32"/>
      <c r="Q478" s="32"/>
      <c r="R478" s="32"/>
      <c r="S478" s="32"/>
      <c r="T478" s="34"/>
    </row>
    <row r="479" ht="13.9" customHeight="1" spans="1:20">
      <c r="A479" s="11" t="s">
        <v>87</v>
      </c>
      <c r="B479" s="12" t="s">
        <v>88</v>
      </c>
      <c r="C479" s="12" t="s">
        <v>89</v>
      </c>
      <c r="D479" s="12" t="s">
        <v>90</v>
      </c>
      <c r="E479" s="12" t="s">
        <v>91</v>
      </c>
      <c r="F479" s="13" t="s">
        <v>92</v>
      </c>
      <c r="H479" s="14" t="s">
        <v>87</v>
      </c>
      <c r="I479" s="36" t="s">
        <v>88</v>
      </c>
      <c r="J479" s="36" t="s">
        <v>89</v>
      </c>
      <c r="K479" s="37" t="s">
        <v>90</v>
      </c>
      <c r="L479" s="36" t="s">
        <v>91</v>
      </c>
      <c r="M479" s="38" t="s">
        <v>92</v>
      </c>
      <c r="N479" s="35"/>
      <c r="O479" s="14" t="s">
        <v>87</v>
      </c>
      <c r="P479" s="36" t="s">
        <v>88</v>
      </c>
      <c r="Q479" s="36" t="s">
        <v>89</v>
      </c>
      <c r="R479" s="36" t="s">
        <v>90</v>
      </c>
      <c r="S479" s="36" t="s">
        <v>91</v>
      </c>
      <c r="T479" s="38" t="s">
        <v>92</v>
      </c>
    </row>
    <row r="480" ht="13.2" customHeight="1" spans="1:20">
      <c r="A480" s="68"/>
      <c r="B480" s="69"/>
      <c r="C480" s="69"/>
      <c r="D480" s="69"/>
      <c r="E480" s="69"/>
      <c r="F480" s="70"/>
      <c r="H480" s="68"/>
      <c r="I480" s="69"/>
      <c r="J480" s="69"/>
      <c r="K480" s="71"/>
      <c r="L480" s="69"/>
      <c r="M480" s="70"/>
      <c r="N480" s="72"/>
      <c r="O480" s="68"/>
      <c r="P480" s="69"/>
      <c r="Q480" s="69"/>
      <c r="R480" s="69"/>
      <c r="S480" s="69"/>
      <c r="T480" s="70"/>
    </row>
    <row r="481" ht="13.9" customHeight="1" spans="1:20">
      <c r="A481" s="68"/>
      <c r="B481" s="69"/>
      <c r="C481" s="69"/>
      <c r="D481" s="69"/>
      <c r="E481" s="69"/>
      <c r="F481" s="70"/>
      <c r="H481" s="68"/>
      <c r="I481" s="69"/>
      <c r="J481" s="69"/>
      <c r="K481" s="71"/>
      <c r="L481" s="69"/>
      <c r="M481" s="70"/>
      <c r="N481" s="72"/>
      <c r="O481" s="68"/>
      <c r="P481" s="69"/>
      <c r="Q481" s="69"/>
      <c r="R481" s="69"/>
      <c r="S481" s="69"/>
      <c r="T481" s="70"/>
    </row>
    <row r="482" ht="13.2" customHeight="1" spans="1:20">
      <c r="A482" s="68"/>
      <c r="B482" s="69"/>
      <c r="C482" s="69"/>
      <c r="D482" s="69"/>
      <c r="E482" s="69"/>
      <c r="F482" s="70"/>
      <c r="H482" s="68"/>
      <c r="I482" s="69"/>
      <c r="J482" s="69"/>
      <c r="K482" s="71"/>
      <c r="L482" s="69"/>
      <c r="M482" s="70"/>
      <c r="N482" s="72"/>
      <c r="O482" s="68"/>
      <c r="P482" s="69"/>
      <c r="Q482" s="69"/>
      <c r="R482" s="69"/>
      <c r="S482" s="69"/>
      <c r="T482" s="70"/>
    </row>
    <row r="483" ht="13.2" customHeight="1" spans="1:20">
      <c r="A483" s="68"/>
      <c r="B483" s="69"/>
      <c r="C483" s="69"/>
      <c r="D483" s="69"/>
      <c r="E483" s="69"/>
      <c r="F483" s="70"/>
      <c r="H483" s="68"/>
      <c r="I483" s="69"/>
      <c r="J483" s="69"/>
      <c r="K483" s="71"/>
      <c r="L483" s="69"/>
      <c r="M483" s="70"/>
      <c r="N483" s="72"/>
      <c r="O483" s="68"/>
      <c r="P483" s="69"/>
      <c r="Q483" s="69"/>
      <c r="R483" s="69"/>
      <c r="S483" s="69"/>
      <c r="T483" s="70"/>
    </row>
    <row r="484" ht="13.9" customHeight="1" spans="1:20">
      <c r="A484" s="68"/>
      <c r="B484" s="69"/>
      <c r="C484" s="69"/>
      <c r="D484" s="69"/>
      <c r="E484" s="69"/>
      <c r="F484" s="70"/>
      <c r="H484" s="68"/>
      <c r="I484" s="69"/>
      <c r="J484" s="69"/>
      <c r="K484" s="71"/>
      <c r="L484" s="69"/>
      <c r="M484" s="70"/>
      <c r="N484" s="72"/>
      <c r="O484" s="68"/>
      <c r="P484" s="69"/>
      <c r="Q484" s="69"/>
      <c r="R484" s="69"/>
      <c r="S484" s="69"/>
      <c r="T484" s="70"/>
    </row>
    <row r="485" ht="13.2" customHeight="1" spans="1:20">
      <c r="A485" s="68"/>
      <c r="B485" s="69"/>
      <c r="C485" s="69"/>
      <c r="D485" s="69"/>
      <c r="E485" s="69"/>
      <c r="F485" s="70"/>
      <c r="H485" s="68"/>
      <c r="I485" s="69"/>
      <c r="J485" s="69"/>
      <c r="K485" s="71"/>
      <c r="L485" s="69"/>
      <c r="M485" s="70"/>
      <c r="N485" s="72"/>
      <c r="O485" s="68"/>
      <c r="P485" s="69"/>
      <c r="Q485" s="69"/>
      <c r="R485" s="69"/>
      <c r="S485" s="69"/>
      <c r="T485" s="70"/>
    </row>
    <row r="486" ht="13.9" customHeight="1" spans="1:20">
      <c r="A486" s="68"/>
      <c r="B486" s="69"/>
      <c r="C486" s="69"/>
      <c r="D486" s="69"/>
      <c r="E486" s="69"/>
      <c r="F486" s="70"/>
      <c r="H486" s="68"/>
      <c r="I486" s="69"/>
      <c r="J486" s="69"/>
      <c r="K486" s="71"/>
      <c r="L486" s="69"/>
      <c r="M486" s="70"/>
      <c r="N486" s="72"/>
      <c r="O486" s="68"/>
      <c r="P486" s="69"/>
      <c r="Q486" s="69"/>
      <c r="R486" s="69"/>
      <c r="S486" s="69"/>
      <c r="T486" s="70"/>
    </row>
    <row r="487" ht="13.2" customHeight="1" spans="1:20">
      <c r="A487" s="68"/>
      <c r="B487" s="69"/>
      <c r="C487" s="69"/>
      <c r="D487" s="69"/>
      <c r="E487" s="69"/>
      <c r="F487" s="70"/>
      <c r="H487" s="68"/>
      <c r="I487" s="69"/>
      <c r="J487" s="69"/>
      <c r="K487" s="71"/>
      <c r="L487" s="69"/>
      <c r="M487" s="70"/>
      <c r="N487" s="72"/>
      <c r="O487" s="68"/>
      <c r="P487" s="69"/>
      <c r="Q487" s="69"/>
      <c r="R487" s="69"/>
      <c r="S487" s="69"/>
      <c r="T487" s="70"/>
    </row>
    <row r="488" ht="13.2" customHeight="1" spans="1:20">
      <c r="A488" s="68"/>
      <c r="B488" s="69"/>
      <c r="C488" s="69"/>
      <c r="D488" s="69"/>
      <c r="E488" s="69"/>
      <c r="F488" s="70"/>
      <c r="H488" s="68"/>
      <c r="I488" s="69"/>
      <c r="J488" s="69"/>
      <c r="K488" s="71"/>
      <c r="L488" s="69"/>
      <c r="M488" s="70"/>
      <c r="N488" s="72"/>
      <c r="O488" s="68"/>
      <c r="P488" s="69"/>
      <c r="Q488" s="69"/>
      <c r="R488" s="69"/>
      <c r="S488" s="69"/>
      <c r="T488" s="70"/>
    </row>
    <row r="489" ht="13.9" customHeight="1" spans="1:20">
      <c r="A489" s="68"/>
      <c r="B489" s="69"/>
      <c r="C489" s="69"/>
      <c r="D489" s="69"/>
      <c r="E489" s="69"/>
      <c r="F489" s="70"/>
      <c r="H489" s="68"/>
      <c r="I489" s="69"/>
      <c r="J489" s="69"/>
      <c r="K489" s="71"/>
      <c r="L489" s="69"/>
      <c r="M489" s="70"/>
      <c r="N489" s="72"/>
      <c r="O489" s="68"/>
      <c r="P489" s="69"/>
      <c r="Q489" s="69"/>
      <c r="R489" s="69"/>
      <c r="S489" s="69"/>
      <c r="T489" s="70"/>
    </row>
    <row r="490" ht="13.2" customHeight="1" spans="1:20">
      <c r="A490" s="68"/>
      <c r="B490" s="69"/>
      <c r="C490" s="69"/>
      <c r="D490" s="69"/>
      <c r="E490" s="69"/>
      <c r="F490" s="70"/>
      <c r="H490" s="68"/>
      <c r="I490" s="69"/>
      <c r="J490" s="69"/>
      <c r="K490" s="71"/>
      <c r="L490" s="69"/>
      <c r="M490" s="70"/>
      <c r="N490" s="72"/>
      <c r="O490" s="68"/>
      <c r="P490" s="69"/>
      <c r="Q490" s="69"/>
      <c r="R490" s="69"/>
      <c r="S490" s="69"/>
      <c r="T490" s="70"/>
    </row>
    <row r="491" ht="13.2" customHeight="1" spans="1:20">
      <c r="A491" s="68"/>
      <c r="B491" s="69"/>
      <c r="C491" s="69"/>
      <c r="D491" s="69"/>
      <c r="E491" s="69"/>
      <c r="F491" s="70"/>
      <c r="H491" s="68"/>
      <c r="I491" s="69"/>
      <c r="J491" s="69"/>
      <c r="K491" s="71"/>
      <c r="L491" s="69"/>
      <c r="M491" s="70"/>
      <c r="N491" s="72"/>
      <c r="O491" s="68"/>
      <c r="P491" s="69"/>
      <c r="Q491" s="69"/>
      <c r="R491" s="69"/>
      <c r="S491" s="69"/>
      <c r="T491" s="70"/>
    </row>
    <row r="492" ht="13.9" customHeight="1" spans="1:20">
      <c r="A492" s="68"/>
      <c r="B492" s="69"/>
      <c r="C492" s="69"/>
      <c r="D492" s="69"/>
      <c r="E492" s="69"/>
      <c r="F492" s="70"/>
      <c r="H492" s="68"/>
      <c r="I492" s="69"/>
      <c r="J492" s="69"/>
      <c r="K492" s="71"/>
      <c r="L492" s="69"/>
      <c r="M492" s="70"/>
      <c r="N492" s="72"/>
      <c r="O492" s="68"/>
      <c r="P492" s="69"/>
      <c r="Q492" s="69"/>
      <c r="R492" s="69"/>
      <c r="S492" s="69"/>
      <c r="T492" s="70"/>
    </row>
    <row r="493" ht="13.2" customHeight="1" spans="1:20">
      <c r="A493" s="68"/>
      <c r="B493" s="69"/>
      <c r="C493" s="69"/>
      <c r="D493" s="69"/>
      <c r="E493" s="69"/>
      <c r="F493" s="70"/>
      <c r="H493" s="68"/>
      <c r="I493" s="69"/>
      <c r="J493" s="69"/>
      <c r="K493" s="71"/>
      <c r="L493" s="69"/>
      <c r="M493" s="70"/>
      <c r="N493" s="72"/>
      <c r="O493" s="68"/>
      <c r="P493" s="69"/>
      <c r="Q493" s="69"/>
      <c r="R493" s="69"/>
      <c r="S493" s="69"/>
      <c r="T493" s="70"/>
    </row>
    <row r="494" ht="13.9" customHeight="1" spans="1:20">
      <c r="A494" s="68"/>
      <c r="B494" s="69"/>
      <c r="C494" s="69"/>
      <c r="D494" s="69"/>
      <c r="E494" s="69"/>
      <c r="F494" s="70"/>
      <c r="H494" s="68"/>
      <c r="I494" s="69"/>
      <c r="J494" s="69"/>
      <c r="K494" s="71"/>
      <c r="L494" s="69"/>
      <c r="M494" s="70"/>
      <c r="N494" s="72"/>
      <c r="O494" s="68"/>
      <c r="P494" s="69"/>
      <c r="Q494" s="69"/>
      <c r="R494" s="69"/>
      <c r="S494" s="69"/>
      <c r="T494" s="70"/>
    </row>
    <row r="495" ht="13.2" customHeight="1" spans="1:20">
      <c r="A495" s="68"/>
      <c r="B495" s="69"/>
      <c r="C495" s="69"/>
      <c r="D495" s="69"/>
      <c r="E495" s="69"/>
      <c r="F495" s="70"/>
      <c r="H495" s="68"/>
      <c r="I495" s="69"/>
      <c r="J495" s="69"/>
      <c r="K495" s="71"/>
      <c r="L495" s="69"/>
      <c r="M495" s="70"/>
      <c r="N495" s="72"/>
      <c r="O495" s="68"/>
      <c r="P495" s="69"/>
      <c r="Q495" s="69"/>
      <c r="R495" s="69"/>
      <c r="S495" s="69"/>
      <c r="T495" s="70"/>
    </row>
    <row r="496" ht="13.2" customHeight="1" spans="1:20">
      <c r="A496" s="68"/>
      <c r="B496" s="69"/>
      <c r="C496" s="69"/>
      <c r="D496" s="69"/>
      <c r="E496" s="69"/>
      <c r="F496" s="70"/>
      <c r="H496" s="68"/>
      <c r="I496" s="69"/>
      <c r="J496" s="69"/>
      <c r="K496" s="71"/>
      <c r="L496" s="69"/>
      <c r="M496" s="70"/>
      <c r="N496" s="72"/>
      <c r="O496" s="68"/>
      <c r="P496" s="69"/>
      <c r="Q496" s="69"/>
      <c r="R496" s="69"/>
      <c r="S496" s="69"/>
      <c r="T496" s="70"/>
    </row>
    <row r="497" ht="13.9" customHeight="1" spans="1:20">
      <c r="A497" s="68"/>
      <c r="B497" s="69"/>
      <c r="C497" s="69"/>
      <c r="D497" s="69"/>
      <c r="E497" s="69"/>
      <c r="F497" s="70"/>
      <c r="H497" s="68"/>
      <c r="I497" s="69"/>
      <c r="J497" s="69"/>
      <c r="K497" s="71"/>
      <c r="L497" s="69"/>
      <c r="M497" s="70"/>
      <c r="N497" s="72"/>
      <c r="O497" s="68"/>
      <c r="P497" s="69"/>
      <c r="Q497" s="69"/>
      <c r="R497" s="69"/>
      <c r="S497" s="69"/>
      <c r="T497" s="70"/>
    </row>
    <row r="498" ht="13.2" customHeight="1" spans="1:20">
      <c r="A498" s="68"/>
      <c r="B498" s="69"/>
      <c r="C498" s="69"/>
      <c r="D498" s="69"/>
      <c r="E498" s="69"/>
      <c r="F498" s="70"/>
      <c r="H498" s="68"/>
      <c r="I498" s="69"/>
      <c r="J498" s="69"/>
      <c r="K498" s="71"/>
      <c r="L498" s="69"/>
      <c r="M498" s="70"/>
      <c r="N498" s="72"/>
      <c r="O498" s="68"/>
      <c r="P498" s="69"/>
      <c r="Q498" s="69"/>
      <c r="R498" s="69"/>
      <c r="S498" s="69"/>
      <c r="T498" s="70"/>
    </row>
    <row r="499" ht="13.2" customHeight="1" spans="1:20">
      <c r="A499" s="68"/>
      <c r="B499" s="69"/>
      <c r="C499" s="69"/>
      <c r="D499" s="69"/>
      <c r="E499" s="69"/>
      <c r="F499" s="70"/>
      <c r="H499" s="68"/>
      <c r="I499" s="69"/>
      <c r="J499" s="69"/>
      <c r="K499" s="71"/>
      <c r="L499" s="69"/>
      <c r="M499" s="70"/>
      <c r="N499" s="72"/>
      <c r="O499" s="68"/>
      <c r="P499" s="69"/>
      <c r="Q499" s="69"/>
      <c r="R499" s="69"/>
      <c r="S499" s="69"/>
      <c r="T499" s="70"/>
    </row>
    <row r="500" ht="13.9" customHeight="1" spans="1:20">
      <c r="A500" s="68"/>
      <c r="B500" s="69"/>
      <c r="C500" s="69"/>
      <c r="D500" s="69"/>
      <c r="E500" s="69"/>
      <c r="F500" s="70"/>
      <c r="H500" s="68"/>
      <c r="I500" s="69"/>
      <c r="J500" s="69"/>
      <c r="K500" s="71"/>
      <c r="L500" s="69"/>
      <c r="M500" s="70"/>
      <c r="N500" s="72"/>
      <c r="O500" s="68"/>
      <c r="P500" s="69"/>
      <c r="Q500" s="69"/>
      <c r="R500" s="69"/>
      <c r="S500" s="69"/>
      <c r="T500" s="70"/>
    </row>
    <row r="501" ht="13.2" customHeight="1" spans="1:20">
      <c r="A501" s="68"/>
      <c r="B501" s="69"/>
      <c r="C501" s="69"/>
      <c r="D501" s="69"/>
      <c r="E501" s="69"/>
      <c r="F501" s="70"/>
      <c r="H501" s="68"/>
      <c r="I501" s="69"/>
      <c r="J501" s="69"/>
      <c r="K501" s="71"/>
      <c r="L501" s="69"/>
      <c r="M501" s="70"/>
      <c r="N501" s="72"/>
      <c r="O501" s="68"/>
      <c r="P501" s="69"/>
      <c r="Q501" s="69"/>
      <c r="R501" s="69"/>
      <c r="S501" s="69"/>
      <c r="T501" s="70"/>
    </row>
    <row r="502" ht="13.2" customHeight="1" spans="1:20">
      <c r="A502" s="68"/>
      <c r="B502" s="69"/>
      <c r="C502" s="69"/>
      <c r="D502" s="69"/>
      <c r="E502" s="69"/>
      <c r="F502" s="70"/>
      <c r="H502" s="68"/>
      <c r="I502" s="69"/>
      <c r="J502" s="69"/>
      <c r="K502" s="71"/>
      <c r="L502" s="69"/>
      <c r="M502" s="70"/>
      <c r="N502" s="72"/>
      <c r="O502" s="68"/>
      <c r="P502" s="69"/>
      <c r="Q502" s="69"/>
      <c r="R502" s="69"/>
      <c r="S502" s="69"/>
      <c r="T502" s="70"/>
    </row>
    <row r="503" ht="13.9" customHeight="1" spans="1:20">
      <c r="A503" s="68"/>
      <c r="B503" s="69"/>
      <c r="C503" s="69"/>
      <c r="D503" s="69"/>
      <c r="E503" s="69"/>
      <c r="F503" s="70"/>
      <c r="H503" s="68"/>
      <c r="I503" s="69"/>
      <c r="J503" s="69"/>
      <c r="K503" s="71"/>
      <c r="L503" s="69"/>
      <c r="M503" s="70"/>
      <c r="N503" s="72"/>
      <c r="O503" s="68"/>
      <c r="P503" s="69"/>
      <c r="Q503" s="69"/>
      <c r="R503" s="69"/>
      <c r="S503" s="69"/>
      <c r="T503" s="70"/>
    </row>
    <row r="504" ht="13.2" customHeight="1" spans="1:20">
      <c r="A504" s="68"/>
      <c r="B504" s="69"/>
      <c r="C504" s="69"/>
      <c r="D504" s="69"/>
      <c r="E504" s="69"/>
      <c r="F504" s="70"/>
      <c r="H504" s="68"/>
      <c r="I504" s="69"/>
      <c r="J504" s="69"/>
      <c r="K504" s="71"/>
      <c r="L504" s="69"/>
      <c r="M504" s="70"/>
      <c r="N504" s="72"/>
      <c r="O504" s="68"/>
      <c r="P504" s="69"/>
      <c r="Q504" s="69"/>
      <c r="R504" s="69"/>
      <c r="S504" s="69"/>
      <c r="T504" s="70"/>
    </row>
    <row r="505" ht="13.9" customHeight="1" spans="1:20">
      <c r="A505" s="68"/>
      <c r="B505" s="69"/>
      <c r="C505" s="69"/>
      <c r="D505" s="69"/>
      <c r="E505" s="69"/>
      <c r="F505" s="70"/>
      <c r="H505" s="68"/>
      <c r="I505" s="69"/>
      <c r="J505" s="69"/>
      <c r="K505" s="71"/>
      <c r="L505" s="69"/>
      <c r="M505" s="70"/>
      <c r="N505" s="72"/>
      <c r="O505" s="68"/>
      <c r="P505" s="69"/>
      <c r="Q505" s="69"/>
      <c r="R505" s="69"/>
      <c r="S505" s="69"/>
      <c r="T505" s="70"/>
    </row>
    <row r="506" ht="13.2" customHeight="1" spans="1:20">
      <c r="A506" s="68"/>
      <c r="B506" s="69"/>
      <c r="C506" s="69"/>
      <c r="D506" s="69"/>
      <c r="E506" s="69"/>
      <c r="F506" s="70"/>
      <c r="H506" s="68"/>
      <c r="I506" s="69"/>
      <c r="J506" s="69"/>
      <c r="K506" s="71"/>
      <c r="L506" s="69"/>
      <c r="M506" s="70"/>
      <c r="N506" s="72"/>
      <c r="O506" s="68"/>
      <c r="P506" s="69"/>
      <c r="Q506" s="69"/>
      <c r="R506" s="69"/>
      <c r="S506" s="69"/>
      <c r="T506" s="70"/>
    </row>
    <row r="507" ht="13.2" customHeight="1" spans="1:20">
      <c r="A507" s="68"/>
      <c r="B507" s="69"/>
      <c r="C507" s="69"/>
      <c r="D507" s="69"/>
      <c r="E507" s="69"/>
      <c r="F507" s="70"/>
      <c r="H507" s="68"/>
      <c r="I507" s="69"/>
      <c r="J507" s="69"/>
      <c r="K507" s="71"/>
      <c r="L507" s="69"/>
      <c r="M507" s="70"/>
      <c r="N507" s="72"/>
      <c r="O507" s="68"/>
      <c r="P507" s="69"/>
      <c r="Q507" s="69"/>
      <c r="R507" s="69"/>
      <c r="S507" s="69"/>
      <c r="T507" s="70"/>
    </row>
    <row r="508" ht="13.9" customHeight="1" spans="1:20">
      <c r="A508" s="68"/>
      <c r="B508" s="69"/>
      <c r="C508" s="69"/>
      <c r="D508" s="69"/>
      <c r="E508" s="69"/>
      <c r="F508" s="70"/>
      <c r="H508" s="68"/>
      <c r="I508" s="69"/>
      <c r="J508" s="69"/>
      <c r="K508" s="71"/>
      <c r="L508" s="69"/>
      <c r="M508" s="70"/>
      <c r="N508" s="72"/>
      <c r="O508" s="68"/>
      <c r="P508" s="69"/>
      <c r="Q508" s="69"/>
      <c r="R508" s="69"/>
      <c r="S508" s="69"/>
      <c r="T508" s="70"/>
    </row>
    <row r="509" ht="13.2" customHeight="1" spans="1:20">
      <c r="A509" s="68"/>
      <c r="B509" s="69"/>
      <c r="C509" s="69"/>
      <c r="D509" s="69"/>
      <c r="E509" s="69"/>
      <c r="F509" s="70"/>
      <c r="H509" s="68"/>
      <c r="I509" s="69"/>
      <c r="J509" s="69"/>
      <c r="K509" s="71"/>
      <c r="L509" s="69"/>
      <c r="M509" s="70"/>
      <c r="N509" s="72"/>
      <c r="O509" s="68"/>
      <c r="P509" s="69"/>
      <c r="Q509" s="69"/>
      <c r="R509" s="69"/>
      <c r="S509" s="69"/>
      <c r="T509" s="70"/>
    </row>
    <row r="510" ht="13.2" customHeight="1" spans="1:20">
      <c r="A510" s="68"/>
      <c r="B510" s="69"/>
      <c r="C510" s="69"/>
      <c r="D510" s="69"/>
      <c r="E510" s="69"/>
      <c r="F510" s="70"/>
      <c r="H510" s="68"/>
      <c r="I510" s="69"/>
      <c r="J510" s="69"/>
      <c r="K510" s="71"/>
      <c r="L510" s="69"/>
      <c r="M510" s="70"/>
      <c r="N510" s="72"/>
      <c r="O510" s="68"/>
      <c r="P510" s="69"/>
      <c r="Q510" s="69"/>
      <c r="R510" s="69"/>
      <c r="S510" s="69"/>
      <c r="T510" s="70"/>
    </row>
    <row r="511" ht="13.9" customHeight="1" spans="1:20">
      <c r="A511" s="68"/>
      <c r="B511" s="69"/>
      <c r="C511" s="69"/>
      <c r="D511" s="69"/>
      <c r="E511" s="69"/>
      <c r="F511" s="70"/>
      <c r="H511" s="68"/>
      <c r="I511" s="69"/>
      <c r="J511" s="69"/>
      <c r="K511" s="71"/>
      <c r="L511" s="69"/>
      <c r="M511" s="70"/>
      <c r="N511" s="72"/>
      <c r="O511" s="68"/>
      <c r="P511" s="69"/>
      <c r="Q511" s="69"/>
      <c r="R511" s="69"/>
      <c r="S511" s="69"/>
      <c r="T511" s="70"/>
    </row>
    <row r="512" ht="13.2" customHeight="1" spans="1:20">
      <c r="A512" s="68"/>
      <c r="B512" s="69"/>
      <c r="C512" s="69"/>
      <c r="D512" s="69"/>
      <c r="E512" s="69"/>
      <c r="F512" s="70"/>
      <c r="H512" s="68"/>
      <c r="I512" s="69"/>
      <c r="J512" s="69"/>
      <c r="K512" s="71"/>
      <c r="L512" s="69"/>
      <c r="M512" s="70"/>
      <c r="N512" s="72"/>
      <c r="O512" s="68"/>
      <c r="P512" s="69"/>
      <c r="Q512" s="69"/>
      <c r="R512" s="69"/>
      <c r="S512" s="69"/>
      <c r="T512" s="70"/>
    </row>
    <row r="513" ht="13.9" customHeight="1" spans="1:20">
      <c r="A513" s="68"/>
      <c r="B513" s="69"/>
      <c r="C513" s="69"/>
      <c r="D513" s="69"/>
      <c r="E513" s="69"/>
      <c r="F513" s="70"/>
      <c r="H513" s="68"/>
      <c r="I513" s="69"/>
      <c r="J513" s="69"/>
      <c r="K513" s="71"/>
      <c r="L513" s="69"/>
      <c r="M513" s="70"/>
      <c r="N513" s="72"/>
      <c r="O513" s="68"/>
      <c r="P513" s="69"/>
      <c r="Q513" s="69"/>
      <c r="R513" s="69"/>
      <c r="S513" s="69"/>
      <c r="T513" s="70"/>
    </row>
    <row r="514" ht="13.2" customHeight="1" spans="1:20">
      <c r="A514" s="68"/>
      <c r="B514" s="69"/>
      <c r="C514" s="69"/>
      <c r="D514" s="69"/>
      <c r="E514" s="69"/>
      <c r="F514" s="70"/>
      <c r="H514" s="68"/>
      <c r="I514" s="69"/>
      <c r="J514" s="69"/>
      <c r="K514" s="71"/>
      <c r="L514" s="69"/>
      <c r="M514" s="70"/>
      <c r="N514" s="72"/>
      <c r="O514" s="68"/>
      <c r="P514" s="69"/>
      <c r="Q514" s="69"/>
      <c r="R514" s="69"/>
      <c r="S514" s="69"/>
      <c r="T514" s="70"/>
    </row>
    <row r="515" ht="13.2" customHeight="1" spans="1:20">
      <c r="A515" s="68"/>
      <c r="B515" s="69"/>
      <c r="C515" s="69"/>
      <c r="D515" s="69"/>
      <c r="E515" s="69"/>
      <c r="F515" s="70"/>
      <c r="H515" s="68"/>
      <c r="I515" s="69"/>
      <c r="J515" s="69"/>
      <c r="K515" s="71"/>
      <c r="L515" s="69"/>
      <c r="M515" s="70"/>
      <c r="N515" s="72"/>
      <c r="O515" s="68"/>
      <c r="P515" s="69"/>
      <c r="Q515" s="69"/>
      <c r="R515" s="69"/>
      <c r="S515" s="69"/>
      <c r="T515" s="70"/>
    </row>
    <row r="516" ht="13.9" customHeight="1" spans="1:20">
      <c r="A516" s="68"/>
      <c r="B516" s="69"/>
      <c r="C516" s="69"/>
      <c r="D516" s="69"/>
      <c r="E516" s="69"/>
      <c r="F516" s="70"/>
      <c r="H516" s="68"/>
      <c r="I516" s="69"/>
      <c r="J516" s="69"/>
      <c r="K516" s="71"/>
      <c r="L516" s="69"/>
      <c r="M516" s="70"/>
      <c r="N516" s="72"/>
      <c r="O516" s="68"/>
      <c r="P516" s="69"/>
      <c r="Q516" s="69"/>
      <c r="R516" s="69"/>
      <c r="S516" s="69"/>
      <c r="T516" s="70"/>
    </row>
    <row r="517" ht="13.2" customHeight="1" spans="1:20">
      <c r="A517" s="68"/>
      <c r="B517" s="69"/>
      <c r="C517" s="69"/>
      <c r="D517" s="69"/>
      <c r="E517" s="69"/>
      <c r="F517" s="70"/>
      <c r="H517" s="68"/>
      <c r="I517" s="69"/>
      <c r="J517" s="69"/>
      <c r="K517" s="71"/>
      <c r="L517" s="69"/>
      <c r="M517" s="70"/>
      <c r="N517" s="72"/>
      <c r="O517" s="68"/>
      <c r="P517" s="69"/>
      <c r="Q517" s="69"/>
      <c r="R517" s="69"/>
      <c r="S517" s="69"/>
      <c r="T517" s="70"/>
    </row>
    <row r="518" ht="13.2" customHeight="1" spans="1:20">
      <c r="A518" s="68"/>
      <c r="B518" s="69"/>
      <c r="C518" s="69"/>
      <c r="D518" s="69"/>
      <c r="E518" s="69"/>
      <c r="F518" s="70"/>
      <c r="H518" s="68"/>
      <c r="I518" s="69"/>
      <c r="J518" s="69"/>
      <c r="K518" s="71"/>
      <c r="L518" s="69"/>
      <c r="M518" s="70"/>
      <c r="N518" s="72"/>
      <c r="O518" s="68"/>
      <c r="P518" s="69"/>
      <c r="Q518" s="69"/>
      <c r="R518" s="69"/>
      <c r="S518" s="69"/>
      <c r="T518" s="70"/>
    </row>
    <row r="519" ht="13.9" customHeight="1" spans="1:20">
      <c r="A519" s="68"/>
      <c r="B519" s="69"/>
      <c r="C519" s="69"/>
      <c r="D519" s="69"/>
      <c r="E519" s="69"/>
      <c r="F519" s="70"/>
      <c r="H519" s="68"/>
      <c r="I519" s="69"/>
      <c r="J519" s="69"/>
      <c r="K519" s="71"/>
      <c r="L519" s="69"/>
      <c r="M519" s="70"/>
      <c r="N519" s="72"/>
      <c r="O519" s="68"/>
      <c r="P519" s="69"/>
      <c r="Q519" s="69"/>
      <c r="R519" s="69"/>
      <c r="S519" s="69"/>
      <c r="T519" s="70"/>
    </row>
    <row r="520" ht="13.2" customHeight="1" spans="1:20">
      <c r="A520" s="68"/>
      <c r="B520" s="69"/>
      <c r="C520" s="69"/>
      <c r="D520" s="69"/>
      <c r="E520" s="69"/>
      <c r="F520" s="70"/>
      <c r="H520" s="68"/>
      <c r="I520" s="69"/>
      <c r="J520" s="69"/>
      <c r="K520" s="71"/>
      <c r="L520" s="69"/>
      <c r="M520" s="70"/>
      <c r="N520" s="72"/>
      <c r="O520" s="68"/>
      <c r="P520" s="69"/>
      <c r="Q520" s="69"/>
      <c r="R520" s="69"/>
      <c r="S520" s="69"/>
      <c r="T520" s="70"/>
    </row>
    <row r="521" ht="13.9" customHeight="1" spans="1:20">
      <c r="A521" s="68"/>
      <c r="B521" s="69"/>
      <c r="C521" s="69"/>
      <c r="D521" s="69"/>
      <c r="E521" s="69"/>
      <c r="F521" s="70"/>
      <c r="H521" s="68"/>
      <c r="I521" s="69"/>
      <c r="J521" s="69"/>
      <c r="K521" s="71"/>
      <c r="L521" s="69"/>
      <c r="M521" s="70"/>
      <c r="N521" s="72"/>
      <c r="O521" s="68"/>
      <c r="P521" s="69"/>
      <c r="Q521" s="69"/>
      <c r="R521" s="69"/>
      <c r="S521" s="69"/>
      <c r="T521" s="70"/>
    </row>
    <row r="522" ht="13.2" customHeight="1" spans="1:20">
      <c r="A522" s="68"/>
      <c r="B522" s="69"/>
      <c r="C522" s="69"/>
      <c r="D522" s="69"/>
      <c r="E522" s="69"/>
      <c r="F522" s="70"/>
      <c r="H522" s="68"/>
      <c r="I522" s="69"/>
      <c r="J522" s="69"/>
      <c r="K522" s="71"/>
      <c r="L522" s="69"/>
      <c r="M522" s="70"/>
      <c r="N522" s="72"/>
      <c r="O522" s="68"/>
      <c r="P522" s="69"/>
      <c r="Q522" s="69"/>
      <c r="R522" s="69"/>
      <c r="S522" s="69"/>
      <c r="T522" s="70"/>
    </row>
    <row r="523" ht="13.2" customHeight="1" spans="1:20">
      <c r="A523" s="68"/>
      <c r="B523" s="69"/>
      <c r="C523" s="69"/>
      <c r="D523" s="69"/>
      <c r="E523" s="69"/>
      <c r="F523" s="70"/>
      <c r="H523" s="68"/>
      <c r="I523" s="69"/>
      <c r="J523" s="69"/>
      <c r="K523" s="71"/>
      <c r="L523" s="69"/>
      <c r="M523" s="70"/>
      <c r="N523" s="72"/>
      <c r="O523" s="68"/>
      <c r="P523" s="69"/>
      <c r="Q523" s="69"/>
      <c r="R523" s="69"/>
      <c r="S523" s="69"/>
      <c r="T523" s="70"/>
    </row>
    <row r="524" ht="27.85" customHeight="1" spans="1:20">
      <c r="A524" s="23"/>
      <c r="B524" s="24" t="s">
        <v>1173</v>
      </c>
      <c r="C524" s="25" t="s">
        <v>43</v>
      </c>
      <c r="D524" s="25"/>
      <c r="E524" s="25"/>
      <c r="F524" s="26"/>
      <c r="H524" s="27"/>
      <c r="I524" s="48" t="s">
        <v>1173</v>
      </c>
      <c r="J524" s="49">
        <f>SUM(M374:M419)+SUM(M427:M472)+SUM(M480:M523)</f>
        <v>4928975</v>
      </c>
      <c r="K524" s="49"/>
      <c r="L524" s="50"/>
      <c r="M524" s="51"/>
      <c r="N524" s="35"/>
      <c r="O524" s="27"/>
      <c r="P524" s="48" t="s">
        <v>1173</v>
      </c>
      <c r="Q524" s="49">
        <f>SUM(T374:T419)+SUM(T427:T472)+SUM(T480:T523)</f>
        <v>780911</v>
      </c>
      <c r="R524" s="49"/>
      <c r="S524" s="50"/>
      <c r="T524" s="51"/>
    </row>
    <row r="525" ht="16.1" customHeight="1" spans="1:20">
      <c r="A525" s="4" t="s">
        <v>80</v>
      </c>
      <c r="B525" s="4"/>
      <c r="C525" s="5" t="s">
        <v>81</v>
      </c>
      <c r="D525" s="5"/>
      <c r="E525" s="5"/>
      <c r="F525" s="5"/>
      <c r="H525" s="6" t="s">
        <v>80</v>
      </c>
      <c r="I525" s="6"/>
      <c r="J525" s="29" t="s">
        <v>81</v>
      </c>
      <c r="K525" s="30"/>
      <c r="L525" s="29"/>
      <c r="M525" s="29"/>
      <c r="N525" s="29"/>
      <c r="O525" s="6" t="s">
        <v>80</v>
      </c>
      <c r="P525" s="6"/>
      <c r="Q525" s="29" t="s">
        <v>81</v>
      </c>
      <c r="R525" s="29"/>
      <c r="S525" s="29"/>
      <c r="T525" s="29"/>
    </row>
    <row r="526" ht="16.85" customHeight="1" spans="1:20">
      <c r="A526" s="4"/>
      <c r="B526" s="4"/>
      <c r="C526" s="4"/>
      <c r="D526" s="4"/>
      <c r="E526" s="4"/>
      <c r="F526" s="4"/>
      <c r="H526" s="6"/>
      <c r="I526" s="6"/>
      <c r="J526" s="6"/>
      <c r="K526" s="31"/>
      <c r="L526" s="6"/>
      <c r="M526" s="6"/>
      <c r="N526" s="6"/>
      <c r="O526" s="6"/>
      <c r="P526" s="6"/>
      <c r="Q526" s="6"/>
      <c r="R526" s="6"/>
      <c r="S526" s="6"/>
      <c r="T526" s="6"/>
    </row>
    <row r="527" ht="32.95" customHeight="1" spans="1:20">
      <c r="A527" s="2" t="s">
        <v>82</v>
      </c>
      <c r="B527" s="2"/>
      <c r="C527" s="2"/>
      <c r="D527" s="2"/>
      <c r="E527" s="2"/>
      <c r="F527" s="2"/>
      <c r="H527" s="3" t="s">
        <v>82</v>
      </c>
      <c r="I527" s="3"/>
      <c r="J527" s="3"/>
      <c r="K527" s="28"/>
      <c r="L527" s="3"/>
      <c r="M527" s="3"/>
      <c r="N527" s="3"/>
      <c r="O527" s="3" t="s">
        <v>82</v>
      </c>
      <c r="P527" s="3"/>
      <c r="Q527" s="3"/>
      <c r="R527" s="3"/>
      <c r="S527" s="3"/>
      <c r="T527" s="3"/>
    </row>
    <row r="528" ht="13.9" customHeight="1" spans="1:20">
      <c r="A528" s="4" t="s">
        <v>18</v>
      </c>
      <c r="B528" s="4"/>
      <c r="C528" s="5" t="s">
        <v>19</v>
      </c>
      <c r="D528" s="5"/>
      <c r="E528" s="5"/>
      <c r="F528" s="5"/>
      <c r="H528" s="6" t="s">
        <v>18</v>
      </c>
      <c r="I528" s="6"/>
      <c r="J528" s="29" t="s">
        <v>19</v>
      </c>
      <c r="K528" s="30"/>
      <c r="L528" s="29"/>
      <c r="M528" s="29"/>
      <c r="N528" s="29"/>
      <c r="O528" s="6" t="s">
        <v>18</v>
      </c>
      <c r="P528" s="6"/>
      <c r="Q528" s="29" t="s">
        <v>19</v>
      </c>
      <c r="R528" s="29"/>
      <c r="S528" s="29"/>
      <c r="T528" s="29"/>
    </row>
    <row r="529" ht="13.9" customHeight="1" spans="1:20">
      <c r="A529" s="4" t="s">
        <v>20</v>
      </c>
      <c r="B529" s="4"/>
      <c r="C529" s="4"/>
      <c r="D529" s="6" t="s">
        <v>1174</v>
      </c>
      <c r="E529" s="6" t="s">
        <v>84</v>
      </c>
      <c r="F529" s="5" t="s">
        <v>85</v>
      </c>
      <c r="H529" s="6" t="s">
        <v>22</v>
      </c>
      <c r="I529" s="6"/>
      <c r="J529" s="6"/>
      <c r="K529" s="31" t="s">
        <v>1174</v>
      </c>
      <c r="L529" s="6" t="s">
        <v>84</v>
      </c>
      <c r="M529" s="29" t="s">
        <v>85</v>
      </c>
      <c r="N529" s="29"/>
      <c r="O529" s="6" t="s">
        <v>23</v>
      </c>
      <c r="P529" s="6"/>
      <c r="Q529" s="6"/>
      <c r="R529" s="6" t="s">
        <v>1174</v>
      </c>
      <c r="S529" s="6" t="s">
        <v>84</v>
      </c>
      <c r="T529" s="29" t="s">
        <v>85</v>
      </c>
    </row>
    <row r="530" ht="27.85" customHeight="1" spans="1:20">
      <c r="A530" s="7" t="s">
        <v>1175</v>
      </c>
      <c r="B530" s="8"/>
      <c r="C530" s="8"/>
      <c r="D530" s="8"/>
      <c r="E530" s="8"/>
      <c r="F530" s="9"/>
      <c r="H530" s="10" t="s">
        <v>1175</v>
      </c>
      <c r="I530" s="32"/>
      <c r="J530" s="32"/>
      <c r="K530" s="33"/>
      <c r="L530" s="32"/>
      <c r="M530" s="34"/>
      <c r="N530" s="35"/>
      <c r="O530" s="10" t="s">
        <v>1175</v>
      </c>
      <c r="P530" s="32"/>
      <c r="Q530" s="32"/>
      <c r="R530" s="32"/>
      <c r="S530" s="32"/>
      <c r="T530" s="34"/>
    </row>
    <row r="531" ht="13.9" customHeight="1" spans="1:20">
      <c r="A531" s="11" t="s">
        <v>87</v>
      </c>
      <c r="B531" s="12" t="s">
        <v>88</v>
      </c>
      <c r="C531" s="12" t="s">
        <v>89</v>
      </c>
      <c r="D531" s="12" t="s">
        <v>90</v>
      </c>
      <c r="E531" s="12" t="s">
        <v>91</v>
      </c>
      <c r="F531" s="13" t="s">
        <v>92</v>
      </c>
      <c r="H531" s="14" t="s">
        <v>87</v>
      </c>
      <c r="I531" s="36" t="s">
        <v>88</v>
      </c>
      <c r="J531" s="36" t="s">
        <v>89</v>
      </c>
      <c r="K531" s="37" t="s">
        <v>90</v>
      </c>
      <c r="L531" s="36" t="s">
        <v>91</v>
      </c>
      <c r="M531" s="38" t="s">
        <v>92</v>
      </c>
      <c r="N531" s="35"/>
      <c r="O531" s="14" t="s">
        <v>87</v>
      </c>
      <c r="P531" s="36" t="s">
        <v>88</v>
      </c>
      <c r="Q531" s="36" t="s">
        <v>89</v>
      </c>
      <c r="R531" s="36" t="s">
        <v>90</v>
      </c>
      <c r="S531" s="36" t="s">
        <v>91</v>
      </c>
      <c r="T531" s="38" t="s">
        <v>92</v>
      </c>
    </row>
    <row r="532" ht="13.2" customHeight="1" spans="1:20">
      <c r="A532" s="15" t="s">
        <v>1176</v>
      </c>
      <c r="B532" s="16" t="s">
        <v>1177</v>
      </c>
      <c r="C532" s="17"/>
      <c r="D532" s="18"/>
      <c r="E532" s="18"/>
      <c r="F532" s="20"/>
      <c r="H532" s="21" t="s">
        <v>1176</v>
      </c>
      <c r="I532" s="39" t="s">
        <v>1177</v>
      </c>
      <c r="J532" s="40"/>
      <c r="K532" s="66"/>
      <c r="L532" s="47"/>
      <c r="M532" s="44"/>
      <c r="N532" s="45"/>
      <c r="O532" s="21" t="s">
        <v>1176</v>
      </c>
      <c r="P532" s="39" t="s">
        <v>1177</v>
      </c>
      <c r="Q532" s="40"/>
      <c r="R532" s="47"/>
      <c r="S532" s="47"/>
      <c r="T532" s="44"/>
    </row>
    <row r="533" ht="13.9" customHeight="1" spans="1:20">
      <c r="A533" s="15" t="s">
        <v>1178</v>
      </c>
      <c r="B533" s="16" t="s">
        <v>242</v>
      </c>
      <c r="C533" s="17" t="s">
        <v>189</v>
      </c>
      <c r="D533" s="18" t="s">
        <v>1179</v>
      </c>
      <c r="E533" s="22">
        <f t="shared" ref="E533:E537" si="350">F533/D533</f>
        <v>22.8760330578512</v>
      </c>
      <c r="F533" s="20" t="s">
        <v>1180</v>
      </c>
      <c r="H533" s="21" t="s">
        <v>1178</v>
      </c>
      <c r="I533" s="39" t="s">
        <v>242</v>
      </c>
      <c r="J533" s="40" t="s">
        <v>189</v>
      </c>
      <c r="K533" s="46">
        <v>121</v>
      </c>
      <c r="L533" s="22">
        <f t="shared" ref="L533:L537" si="351">E533</f>
        <v>22.8760330578512</v>
      </c>
      <c r="M533" s="42">
        <f t="shared" ref="M533:M537" si="352">K533*L533</f>
        <v>2768</v>
      </c>
      <c r="N533" s="43"/>
      <c r="O533" s="21" t="s">
        <v>1178</v>
      </c>
      <c r="P533" s="39" t="s">
        <v>242</v>
      </c>
      <c r="Q533" s="40" t="s">
        <v>189</v>
      </c>
      <c r="R533" s="41">
        <f t="shared" ref="R533:R537" si="353">D533-K533</f>
        <v>0</v>
      </c>
      <c r="S533" s="22">
        <f t="shared" ref="S533:S537" si="354">L533</f>
        <v>22.8760330578512</v>
      </c>
      <c r="T533" s="42">
        <f t="shared" ref="T533:T537" si="355">R533*S533</f>
        <v>0</v>
      </c>
    </row>
    <row r="534" ht="13.2" customHeight="1" spans="1:20">
      <c r="A534" s="15" t="s">
        <v>1181</v>
      </c>
      <c r="B534" s="16" t="s">
        <v>1182</v>
      </c>
      <c r="C534" s="17"/>
      <c r="D534" s="18"/>
      <c r="E534" s="18"/>
      <c r="F534" s="20"/>
      <c r="H534" s="21" t="s">
        <v>1181</v>
      </c>
      <c r="I534" s="39" t="s">
        <v>1182</v>
      </c>
      <c r="J534" s="40"/>
      <c r="K534" s="46"/>
      <c r="L534" s="47"/>
      <c r="M534" s="44"/>
      <c r="N534" s="45"/>
      <c r="O534" s="21" t="s">
        <v>1181</v>
      </c>
      <c r="P534" s="39" t="s">
        <v>1182</v>
      </c>
      <c r="Q534" s="40"/>
      <c r="R534" s="47"/>
      <c r="S534" s="47"/>
      <c r="T534" s="44"/>
    </row>
    <row r="535" ht="13.2" customHeight="1" spans="1:20">
      <c r="A535" s="15" t="s">
        <v>1183</v>
      </c>
      <c r="B535" s="16" t="s">
        <v>1184</v>
      </c>
      <c r="C535" s="17" t="s">
        <v>189</v>
      </c>
      <c r="D535" s="18" t="s">
        <v>1185</v>
      </c>
      <c r="E535" s="22">
        <f t="shared" si="350"/>
        <v>34.4501633986928</v>
      </c>
      <c r="F535" s="20" t="s">
        <v>1186</v>
      </c>
      <c r="H535" s="21" t="s">
        <v>1183</v>
      </c>
      <c r="I535" s="39" t="s">
        <v>1184</v>
      </c>
      <c r="J535" s="40" t="s">
        <v>189</v>
      </c>
      <c r="K535" s="46">
        <v>2215</v>
      </c>
      <c r="L535" s="22">
        <f t="shared" si="351"/>
        <v>34.4501633986928</v>
      </c>
      <c r="M535" s="42">
        <f t="shared" si="352"/>
        <v>76307.1119281046</v>
      </c>
      <c r="N535" s="43"/>
      <c r="O535" s="21" t="s">
        <v>1183</v>
      </c>
      <c r="P535" s="39" t="s">
        <v>1184</v>
      </c>
      <c r="Q535" s="40" t="s">
        <v>189</v>
      </c>
      <c r="R535" s="41">
        <f t="shared" si="353"/>
        <v>233</v>
      </c>
      <c r="S535" s="22">
        <f t="shared" si="354"/>
        <v>34.4501633986928</v>
      </c>
      <c r="T535" s="42">
        <f t="shared" si="355"/>
        <v>8026.88807189542</v>
      </c>
    </row>
    <row r="536" ht="13.9" customHeight="1" spans="1:20">
      <c r="A536" s="15" t="s">
        <v>1187</v>
      </c>
      <c r="B536" s="16" t="s">
        <v>764</v>
      </c>
      <c r="C536" s="17"/>
      <c r="D536" s="18"/>
      <c r="E536" s="18"/>
      <c r="F536" s="20"/>
      <c r="H536" s="21" t="s">
        <v>1187</v>
      </c>
      <c r="I536" s="39" t="s">
        <v>764</v>
      </c>
      <c r="J536" s="40"/>
      <c r="K536" s="46"/>
      <c r="L536" s="47"/>
      <c r="M536" s="44"/>
      <c r="N536" s="45"/>
      <c r="O536" s="21" t="s">
        <v>1187</v>
      </c>
      <c r="P536" s="39" t="s">
        <v>764</v>
      </c>
      <c r="Q536" s="40"/>
      <c r="R536" s="47"/>
      <c r="S536" s="47"/>
      <c r="T536" s="44"/>
    </row>
    <row r="537" ht="13.2" customHeight="1" spans="1:20">
      <c r="A537" s="15" t="s">
        <v>1188</v>
      </c>
      <c r="B537" s="16" t="s">
        <v>1189</v>
      </c>
      <c r="C537" s="17" t="s">
        <v>179</v>
      </c>
      <c r="D537" s="18" t="s">
        <v>1190</v>
      </c>
      <c r="E537" s="22">
        <f t="shared" si="350"/>
        <v>44.9798970335867</v>
      </c>
      <c r="F537" s="20" t="s">
        <v>1191</v>
      </c>
      <c r="H537" s="21" t="s">
        <v>1188</v>
      </c>
      <c r="I537" s="39" t="s">
        <v>1189</v>
      </c>
      <c r="J537" s="40" t="s">
        <v>179</v>
      </c>
      <c r="K537" s="46">
        <v>3470</v>
      </c>
      <c r="L537" s="22">
        <f t="shared" si="351"/>
        <v>44.9798970335867</v>
      </c>
      <c r="M537" s="42">
        <f t="shared" si="352"/>
        <v>156080.242706546</v>
      </c>
      <c r="N537" s="43"/>
      <c r="O537" s="21" t="s">
        <v>1188</v>
      </c>
      <c r="P537" s="39" t="s">
        <v>1189</v>
      </c>
      <c r="Q537" s="40" t="s">
        <v>179</v>
      </c>
      <c r="R537" s="41">
        <f t="shared" si="353"/>
        <v>609</v>
      </c>
      <c r="S537" s="22">
        <f t="shared" si="354"/>
        <v>44.9798970335867</v>
      </c>
      <c r="T537" s="42">
        <f t="shared" si="355"/>
        <v>27392.7572934543</v>
      </c>
    </row>
    <row r="538" ht="13.9" customHeight="1" spans="1:20">
      <c r="A538" s="15" t="s">
        <v>1192</v>
      </c>
      <c r="B538" s="16" t="s">
        <v>1193</v>
      </c>
      <c r="C538" s="17"/>
      <c r="D538" s="18"/>
      <c r="E538" s="18"/>
      <c r="F538" s="20"/>
      <c r="H538" s="21" t="s">
        <v>1192</v>
      </c>
      <c r="I538" s="39" t="s">
        <v>1193</v>
      </c>
      <c r="J538" s="40"/>
      <c r="K538" s="46"/>
      <c r="L538" s="47"/>
      <c r="M538" s="44"/>
      <c r="N538" s="45"/>
      <c r="O538" s="21" t="s">
        <v>1192</v>
      </c>
      <c r="P538" s="39" t="s">
        <v>1193</v>
      </c>
      <c r="Q538" s="40"/>
      <c r="R538" s="47"/>
      <c r="S538" s="47"/>
      <c r="T538" s="44"/>
    </row>
    <row r="539" ht="13.2" customHeight="1" spans="1:20">
      <c r="A539" s="15" t="s">
        <v>1194</v>
      </c>
      <c r="B539" s="16" t="s">
        <v>1195</v>
      </c>
      <c r="C539" s="17" t="s">
        <v>179</v>
      </c>
      <c r="D539" s="18" t="s">
        <v>1196</v>
      </c>
      <c r="E539" s="22">
        <f t="shared" ref="E539:E545" si="356">F539/D539</f>
        <v>139.159877800407</v>
      </c>
      <c r="F539" s="20" t="s">
        <v>1197</v>
      </c>
      <c r="H539" s="21" t="s">
        <v>1194</v>
      </c>
      <c r="I539" s="39" t="s">
        <v>1195</v>
      </c>
      <c r="J539" s="40" t="s">
        <v>179</v>
      </c>
      <c r="K539" s="46">
        <v>3340</v>
      </c>
      <c r="L539" s="22">
        <f t="shared" ref="L539:L545" si="357">E539</f>
        <v>139.159877800407</v>
      </c>
      <c r="M539" s="42">
        <f t="shared" ref="M539:M545" si="358">K539*L539</f>
        <v>464793.991853361</v>
      </c>
      <c r="N539" s="43"/>
      <c r="O539" s="21" t="s">
        <v>1194</v>
      </c>
      <c r="P539" s="39" t="s">
        <v>1195</v>
      </c>
      <c r="Q539" s="40" t="s">
        <v>179</v>
      </c>
      <c r="R539" s="41">
        <f t="shared" ref="R539:R545" si="359">D539-K539</f>
        <v>588</v>
      </c>
      <c r="S539" s="22">
        <f t="shared" ref="S539:S545" si="360">L539</f>
        <v>139.159877800407</v>
      </c>
      <c r="T539" s="42">
        <f t="shared" ref="T539:T545" si="361">R539*S539</f>
        <v>81826.0081466395</v>
      </c>
    </row>
    <row r="540" ht="13.2" customHeight="1" spans="1:20">
      <c r="A540" s="15" t="s">
        <v>1198</v>
      </c>
      <c r="B540" s="16" t="s">
        <v>1199</v>
      </c>
      <c r="C540" s="17"/>
      <c r="D540" s="18"/>
      <c r="E540" s="18"/>
      <c r="F540" s="20"/>
      <c r="H540" s="21" t="s">
        <v>1198</v>
      </c>
      <c r="I540" s="39" t="s">
        <v>1199</v>
      </c>
      <c r="J540" s="40"/>
      <c r="K540" s="46"/>
      <c r="L540" s="47"/>
      <c r="M540" s="44"/>
      <c r="N540" s="45"/>
      <c r="O540" s="21" t="s">
        <v>1198</v>
      </c>
      <c r="P540" s="39" t="s">
        <v>1199</v>
      </c>
      <c r="Q540" s="40"/>
      <c r="R540" s="47"/>
      <c r="S540" s="47"/>
      <c r="T540" s="44"/>
    </row>
    <row r="541" ht="13.9" customHeight="1" spans="1:20">
      <c r="A541" s="15" t="s">
        <v>1200</v>
      </c>
      <c r="B541" s="16" t="s">
        <v>1201</v>
      </c>
      <c r="C541" s="17" t="s">
        <v>108</v>
      </c>
      <c r="D541" s="18" t="s">
        <v>1202</v>
      </c>
      <c r="E541" s="22">
        <f t="shared" si="356"/>
        <v>158.042553191489</v>
      </c>
      <c r="F541" s="20" t="s">
        <v>1203</v>
      </c>
      <c r="H541" s="21" t="s">
        <v>1200</v>
      </c>
      <c r="I541" s="39" t="s">
        <v>1201</v>
      </c>
      <c r="J541" s="40" t="s">
        <v>108</v>
      </c>
      <c r="K541" s="46">
        <v>141</v>
      </c>
      <c r="L541" s="22">
        <f t="shared" si="357"/>
        <v>158.042553191489</v>
      </c>
      <c r="M541" s="42">
        <f t="shared" si="358"/>
        <v>22284</v>
      </c>
      <c r="N541" s="43"/>
      <c r="O541" s="21" t="s">
        <v>1200</v>
      </c>
      <c r="P541" s="39" t="s">
        <v>1201</v>
      </c>
      <c r="Q541" s="40" t="s">
        <v>108</v>
      </c>
      <c r="R541" s="41">
        <f t="shared" si="359"/>
        <v>0</v>
      </c>
      <c r="S541" s="22">
        <f t="shared" si="360"/>
        <v>158.042553191489</v>
      </c>
      <c r="T541" s="42">
        <f t="shared" si="361"/>
        <v>0</v>
      </c>
    </row>
    <row r="542" ht="13.2" customHeight="1" spans="1:20">
      <c r="A542" s="15" t="s">
        <v>1204</v>
      </c>
      <c r="B542" s="16" t="s">
        <v>1205</v>
      </c>
      <c r="C542" s="17"/>
      <c r="D542" s="18"/>
      <c r="E542" s="18"/>
      <c r="F542" s="20"/>
      <c r="H542" s="21" t="s">
        <v>1204</v>
      </c>
      <c r="I542" s="39" t="s">
        <v>1205</v>
      </c>
      <c r="J542" s="40"/>
      <c r="K542" s="46"/>
      <c r="L542" s="47"/>
      <c r="M542" s="44"/>
      <c r="N542" s="45"/>
      <c r="O542" s="21" t="s">
        <v>1204</v>
      </c>
      <c r="P542" s="39" t="s">
        <v>1205</v>
      </c>
      <c r="Q542" s="40"/>
      <c r="R542" s="47"/>
      <c r="S542" s="47"/>
      <c r="T542" s="44"/>
    </row>
    <row r="543" ht="13.2" customHeight="1" spans="1:20">
      <c r="A543" s="15" t="s">
        <v>1206</v>
      </c>
      <c r="B543" s="16" t="s">
        <v>1207</v>
      </c>
      <c r="C543" s="17" t="s">
        <v>179</v>
      </c>
      <c r="D543" s="18" t="s">
        <v>1208</v>
      </c>
      <c r="E543" s="22">
        <f t="shared" si="356"/>
        <v>89.1798715203426</v>
      </c>
      <c r="F543" s="20" t="s">
        <v>1209</v>
      </c>
      <c r="H543" s="21" t="s">
        <v>1206</v>
      </c>
      <c r="I543" s="39" t="s">
        <v>1207</v>
      </c>
      <c r="J543" s="40" t="s">
        <v>179</v>
      </c>
      <c r="K543" s="46">
        <v>1050</v>
      </c>
      <c r="L543" s="22">
        <f t="shared" si="357"/>
        <v>89.1798715203426</v>
      </c>
      <c r="M543" s="42">
        <f t="shared" si="358"/>
        <v>93638.8650963597</v>
      </c>
      <c r="N543" s="43"/>
      <c r="O543" s="21" t="s">
        <v>1206</v>
      </c>
      <c r="P543" s="39" t="s">
        <v>1207</v>
      </c>
      <c r="Q543" s="40" t="s">
        <v>179</v>
      </c>
      <c r="R543" s="41">
        <f t="shared" si="359"/>
        <v>351</v>
      </c>
      <c r="S543" s="22">
        <f t="shared" si="360"/>
        <v>89.1798715203426</v>
      </c>
      <c r="T543" s="42">
        <f t="shared" si="361"/>
        <v>31302.1349036403</v>
      </c>
    </row>
    <row r="544" ht="13.9" customHeight="1" spans="1:20">
      <c r="A544" s="15" t="s">
        <v>1210</v>
      </c>
      <c r="B544" s="16" t="s">
        <v>1211</v>
      </c>
      <c r="C544" s="17" t="s">
        <v>179</v>
      </c>
      <c r="D544" s="18" t="s">
        <v>1208</v>
      </c>
      <c r="E544" s="22">
        <f t="shared" si="356"/>
        <v>185.39971448965</v>
      </c>
      <c r="F544" s="20" t="s">
        <v>1212</v>
      </c>
      <c r="H544" s="21" t="s">
        <v>1210</v>
      </c>
      <c r="I544" s="39" t="s">
        <v>1211</v>
      </c>
      <c r="J544" s="40" t="s">
        <v>179</v>
      </c>
      <c r="K544" s="46">
        <v>1050</v>
      </c>
      <c r="L544" s="22">
        <f t="shared" si="357"/>
        <v>185.39971448965</v>
      </c>
      <c r="M544" s="42">
        <f t="shared" si="358"/>
        <v>194669.700214133</v>
      </c>
      <c r="N544" s="43"/>
      <c r="O544" s="21" t="s">
        <v>1210</v>
      </c>
      <c r="P544" s="39" t="s">
        <v>1211</v>
      </c>
      <c r="Q544" s="40" t="s">
        <v>179</v>
      </c>
      <c r="R544" s="41">
        <f t="shared" si="359"/>
        <v>351</v>
      </c>
      <c r="S544" s="22">
        <f t="shared" si="360"/>
        <v>185.39971448965</v>
      </c>
      <c r="T544" s="42">
        <f t="shared" si="361"/>
        <v>65075.2997858672</v>
      </c>
    </row>
    <row r="545" ht="13.2" customHeight="1" spans="1:20">
      <c r="A545" s="15" t="s">
        <v>1213</v>
      </c>
      <c r="B545" s="16" t="s">
        <v>810</v>
      </c>
      <c r="C545" s="17" t="s">
        <v>179</v>
      </c>
      <c r="D545" s="18" t="s">
        <v>1208</v>
      </c>
      <c r="E545" s="22">
        <f t="shared" si="356"/>
        <v>22.4896502498216</v>
      </c>
      <c r="F545" s="20" t="s">
        <v>1214</v>
      </c>
      <c r="H545" s="21" t="s">
        <v>1213</v>
      </c>
      <c r="I545" s="39" t="s">
        <v>810</v>
      </c>
      <c r="J545" s="40" t="s">
        <v>179</v>
      </c>
      <c r="K545" s="46">
        <v>1050</v>
      </c>
      <c r="L545" s="22">
        <f t="shared" si="357"/>
        <v>22.4896502498216</v>
      </c>
      <c r="M545" s="42">
        <f t="shared" si="358"/>
        <v>23614.1327623126</v>
      </c>
      <c r="N545" s="43"/>
      <c r="O545" s="21" t="s">
        <v>1213</v>
      </c>
      <c r="P545" s="39" t="s">
        <v>810</v>
      </c>
      <c r="Q545" s="40" t="s">
        <v>179</v>
      </c>
      <c r="R545" s="41">
        <f t="shared" si="359"/>
        <v>351</v>
      </c>
      <c r="S545" s="22">
        <f t="shared" si="360"/>
        <v>22.4896502498216</v>
      </c>
      <c r="T545" s="42">
        <f t="shared" si="361"/>
        <v>7893.86723768737</v>
      </c>
    </row>
    <row r="546" ht="13.9" customHeight="1" spans="1:20">
      <c r="A546" s="15" t="s">
        <v>1215</v>
      </c>
      <c r="B546" s="16" t="s">
        <v>1216</v>
      </c>
      <c r="C546" s="17"/>
      <c r="D546" s="18"/>
      <c r="E546" s="18"/>
      <c r="F546" s="20"/>
      <c r="H546" s="21" t="s">
        <v>1215</v>
      </c>
      <c r="I546" s="39" t="s">
        <v>1216</v>
      </c>
      <c r="J546" s="40"/>
      <c r="K546" s="46"/>
      <c r="L546" s="47"/>
      <c r="M546" s="44"/>
      <c r="N546" s="45"/>
      <c r="O546" s="21" t="s">
        <v>1215</v>
      </c>
      <c r="P546" s="39" t="s">
        <v>1216</v>
      </c>
      <c r="Q546" s="40"/>
      <c r="R546" s="47"/>
      <c r="S546" s="47"/>
      <c r="T546" s="44"/>
    </row>
    <row r="547" ht="13.2" customHeight="1" spans="1:20">
      <c r="A547" s="15" t="s">
        <v>1217</v>
      </c>
      <c r="B547" s="16" t="s">
        <v>1216</v>
      </c>
      <c r="C547" s="17" t="s">
        <v>1218</v>
      </c>
      <c r="D547" s="18" t="s">
        <v>1219</v>
      </c>
      <c r="E547" s="22">
        <f t="shared" ref="E547:E551" si="362">F547/D547</f>
        <v>722.380866425993</v>
      </c>
      <c r="F547" s="20" t="s">
        <v>1220</v>
      </c>
      <c r="H547" s="21" t="s">
        <v>1217</v>
      </c>
      <c r="I547" s="39" t="s">
        <v>1216</v>
      </c>
      <c r="J547" s="40" t="s">
        <v>1218</v>
      </c>
      <c r="K547" s="46">
        <v>428</v>
      </c>
      <c r="L547" s="22">
        <f t="shared" ref="L547:L551" si="363">E547</f>
        <v>722.380866425993</v>
      </c>
      <c r="M547" s="42">
        <f t="shared" ref="M547:M551" si="364">K547*L547</f>
        <v>309179.010830325</v>
      </c>
      <c r="N547" s="43"/>
      <c r="O547" s="21" t="s">
        <v>1217</v>
      </c>
      <c r="P547" s="39" t="s">
        <v>1216</v>
      </c>
      <c r="Q547" s="40" t="s">
        <v>1218</v>
      </c>
      <c r="R547" s="41">
        <f t="shared" ref="R547:R551" si="365">D547-K547</f>
        <v>126</v>
      </c>
      <c r="S547" s="22">
        <f t="shared" ref="S547:S551" si="366">L547</f>
        <v>722.380866425993</v>
      </c>
      <c r="T547" s="42">
        <f t="shared" ref="T547:T551" si="367">R547*S547</f>
        <v>91019.9891696751</v>
      </c>
    </row>
    <row r="548" ht="13.2" customHeight="1" spans="1:20">
      <c r="A548" s="15" t="s">
        <v>1221</v>
      </c>
      <c r="B548" s="16" t="s">
        <v>738</v>
      </c>
      <c r="C548" s="17"/>
      <c r="D548" s="18"/>
      <c r="E548" s="18"/>
      <c r="F548" s="20"/>
      <c r="H548" s="21" t="s">
        <v>1221</v>
      </c>
      <c r="I548" s="39" t="s">
        <v>738</v>
      </c>
      <c r="J548" s="40"/>
      <c r="K548" s="46"/>
      <c r="L548" s="47"/>
      <c r="M548" s="44"/>
      <c r="N548" s="45"/>
      <c r="O548" s="21" t="s">
        <v>1221</v>
      </c>
      <c r="P548" s="39" t="s">
        <v>738</v>
      </c>
      <c r="Q548" s="40"/>
      <c r="R548" s="47"/>
      <c r="S548" s="47"/>
      <c r="T548" s="44"/>
    </row>
    <row r="549" ht="13.9" customHeight="1" spans="1:20">
      <c r="A549" s="15" t="s">
        <v>1222</v>
      </c>
      <c r="B549" s="16" t="s">
        <v>740</v>
      </c>
      <c r="C549" s="17" t="s">
        <v>179</v>
      </c>
      <c r="D549" s="18" t="s">
        <v>1223</v>
      </c>
      <c r="E549" s="22">
        <f t="shared" si="362"/>
        <v>73.7199883978101</v>
      </c>
      <c r="F549" s="20" t="s">
        <v>1224</v>
      </c>
      <c r="H549" s="21" t="s">
        <v>1222</v>
      </c>
      <c r="I549" s="39" t="s">
        <v>740</v>
      </c>
      <c r="J549" s="40" t="s">
        <v>179</v>
      </c>
      <c r="K549" s="46">
        <v>21446</v>
      </c>
      <c r="L549" s="22">
        <f t="shared" si="363"/>
        <v>73.7199883978101</v>
      </c>
      <c r="M549" s="42">
        <f t="shared" si="364"/>
        <v>1580998.87117944</v>
      </c>
      <c r="N549" s="43"/>
      <c r="O549" s="21" t="s">
        <v>1222</v>
      </c>
      <c r="P549" s="39" t="s">
        <v>740</v>
      </c>
      <c r="Q549" s="40" t="s">
        <v>179</v>
      </c>
      <c r="R549" s="41">
        <f t="shared" si="365"/>
        <v>6135</v>
      </c>
      <c r="S549" s="22">
        <f t="shared" si="366"/>
        <v>73.7199883978101</v>
      </c>
      <c r="T549" s="42">
        <f t="shared" si="367"/>
        <v>452272.128820565</v>
      </c>
    </row>
    <row r="550" ht="13.2" customHeight="1" spans="1:20">
      <c r="A550" s="15" t="s">
        <v>1225</v>
      </c>
      <c r="B550" s="16" t="s">
        <v>744</v>
      </c>
      <c r="C550" s="17"/>
      <c r="D550" s="18"/>
      <c r="E550" s="18"/>
      <c r="F550" s="20"/>
      <c r="H550" s="21" t="s">
        <v>1225</v>
      </c>
      <c r="I550" s="39" t="s">
        <v>744</v>
      </c>
      <c r="J550" s="40"/>
      <c r="K550" s="46"/>
      <c r="L550" s="47"/>
      <c r="M550" s="44"/>
      <c r="N550" s="45"/>
      <c r="O550" s="21" t="s">
        <v>1225</v>
      </c>
      <c r="P550" s="39" t="s">
        <v>744</v>
      </c>
      <c r="Q550" s="40"/>
      <c r="R550" s="47"/>
      <c r="S550" s="47"/>
      <c r="T550" s="44"/>
    </row>
    <row r="551" ht="13.2" customHeight="1" spans="1:20">
      <c r="A551" s="15" t="s">
        <v>1226</v>
      </c>
      <c r="B551" s="16" t="s">
        <v>746</v>
      </c>
      <c r="C551" s="17" t="s">
        <v>179</v>
      </c>
      <c r="D551" s="18" t="s">
        <v>1223</v>
      </c>
      <c r="E551" s="22">
        <f t="shared" si="362"/>
        <v>1.90000362568435</v>
      </c>
      <c r="F551" s="20" t="s">
        <v>1227</v>
      </c>
      <c r="H551" s="21" t="s">
        <v>1226</v>
      </c>
      <c r="I551" s="39" t="s">
        <v>746</v>
      </c>
      <c r="J551" s="40" t="s">
        <v>179</v>
      </c>
      <c r="K551" s="46">
        <v>21446</v>
      </c>
      <c r="L551" s="22">
        <f t="shared" si="363"/>
        <v>1.90000362568435</v>
      </c>
      <c r="M551" s="42">
        <f t="shared" si="364"/>
        <v>40747.4777564266</v>
      </c>
      <c r="N551" s="43"/>
      <c r="O551" s="21" t="s">
        <v>1226</v>
      </c>
      <c r="P551" s="39" t="s">
        <v>746</v>
      </c>
      <c r="Q551" s="40" t="s">
        <v>179</v>
      </c>
      <c r="R551" s="41">
        <f t="shared" si="365"/>
        <v>6135</v>
      </c>
      <c r="S551" s="22">
        <f t="shared" si="366"/>
        <v>1.90000362568435</v>
      </c>
      <c r="T551" s="42">
        <f t="shared" si="367"/>
        <v>11656.5222435735</v>
      </c>
    </row>
    <row r="552" ht="13.9" customHeight="1" spans="1:20">
      <c r="A552" s="15" t="s">
        <v>1228</v>
      </c>
      <c r="B552" s="16" t="s">
        <v>749</v>
      </c>
      <c r="C552" s="17"/>
      <c r="D552" s="18"/>
      <c r="E552" s="18"/>
      <c r="F552" s="20"/>
      <c r="H552" s="21" t="s">
        <v>1228</v>
      </c>
      <c r="I552" s="39" t="s">
        <v>749</v>
      </c>
      <c r="J552" s="40"/>
      <c r="K552" s="46"/>
      <c r="L552" s="47"/>
      <c r="M552" s="44"/>
      <c r="N552" s="45"/>
      <c r="O552" s="21" t="s">
        <v>1228</v>
      </c>
      <c r="P552" s="39" t="s">
        <v>749</v>
      </c>
      <c r="Q552" s="40"/>
      <c r="R552" s="47"/>
      <c r="S552" s="47"/>
      <c r="T552" s="44"/>
    </row>
    <row r="553" ht="13.2" customHeight="1" spans="1:20">
      <c r="A553" s="15" t="s">
        <v>1229</v>
      </c>
      <c r="B553" s="16" t="s">
        <v>751</v>
      </c>
      <c r="C553" s="17" t="s">
        <v>179</v>
      </c>
      <c r="D553" s="18" t="s">
        <v>1223</v>
      </c>
      <c r="E553" s="22">
        <f t="shared" ref="E553:E557" si="368">F553/D553</f>
        <v>108.540009426779</v>
      </c>
      <c r="F553" s="20" t="s">
        <v>1230</v>
      </c>
      <c r="H553" s="21" t="s">
        <v>1229</v>
      </c>
      <c r="I553" s="39" t="s">
        <v>751</v>
      </c>
      <c r="J553" s="40" t="s">
        <v>179</v>
      </c>
      <c r="K553" s="46">
        <v>21446</v>
      </c>
      <c r="L553" s="22">
        <f t="shared" ref="L553:L557" si="369">E553</f>
        <v>108.540009426779</v>
      </c>
      <c r="M553" s="42">
        <f t="shared" ref="M553:M557" si="370">K553*L553</f>
        <v>2327749.0421667</v>
      </c>
      <c r="N553" s="43"/>
      <c r="O553" s="21" t="s">
        <v>1229</v>
      </c>
      <c r="P553" s="39" t="s">
        <v>751</v>
      </c>
      <c r="Q553" s="40" t="s">
        <v>179</v>
      </c>
      <c r="R553" s="41">
        <f t="shared" ref="R553:R557" si="371">D553-K553</f>
        <v>6135</v>
      </c>
      <c r="S553" s="22">
        <f t="shared" ref="S553:S557" si="372">L553</f>
        <v>108.540009426779</v>
      </c>
      <c r="T553" s="42">
        <f t="shared" ref="T553:T557" si="373">R553*S553</f>
        <v>665892.957833289</v>
      </c>
    </row>
    <row r="554" ht="13.2" customHeight="1" spans="1:20">
      <c r="A554" s="15" t="s">
        <v>1231</v>
      </c>
      <c r="B554" s="16" t="s">
        <v>754</v>
      </c>
      <c r="C554" s="17"/>
      <c r="D554" s="18"/>
      <c r="E554" s="18"/>
      <c r="F554" s="20"/>
      <c r="H554" s="21" t="s">
        <v>1231</v>
      </c>
      <c r="I554" s="39" t="s">
        <v>754</v>
      </c>
      <c r="J554" s="40"/>
      <c r="K554" s="46"/>
      <c r="L554" s="47"/>
      <c r="M554" s="44"/>
      <c r="N554" s="45"/>
      <c r="O554" s="21" t="s">
        <v>1231</v>
      </c>
      <c r="P554" s="39" t="s">
        <v>754</v>
      </c>
      <c r="Q554" s="40"/>
      <c r="R554" s="47"/>
      <c r="S554" s="47"/>
      <c r="T554" s="44"/>
    </row>
    <row r="555" ht="13.9" customHeight="1" spans="1:20">
      <c r="A555" s="15" t="s">
        <v>1232</v>
      </c>
      <c r="B555" s="16" t="s">
        <v>756</v>
      </c>
      <c r="C555" s="17" t="s">
        <v>179</v>
      </c>
      <c r="D555" s="18" t="s">
        <v>1223</v>
      </c>
      <c r="E555" s="22">
        <f t="shared" si="368"/>
        <v>8.97998622239948</v>
      </c>
      <c r="F555" s="20" t="s">
        <v>1233</v>
      </c>
      <c r="H555" s="21" t="s">
        <v>1232</v>
      </c>
      <c r="I555" s="39" t="s">
        <v>756</v>
      </c>
      <c r="J555" s="40" t="s">
        <v>179</v>
      </c>
      <c r="K555" s="46">
        <v>21446</v>
      </c>
      <c r="L555" s="22">
        <f t="shared" si="369"/>
        <v>8.97998622239948</v>
      </c>
      <c r="M555" s="42">
        <f t="shared" si="370"/>
        <v>192584.784525579</v>
      </c>
      <c r="N555" s="43"/>
      <c r="O555" s="21" t="s">
        <v>1232</v>
      </c>
      <c r="P555" s="39" t="s">
        <v>756</v>
      </c>
      <c r="Q555" s="40" t="s">
        <v>179</v>
      </c>
      <c r="R555" s="41">
        <f t="shared" si="371"/>
        <v>6135</v>
      </c>
      <c r="S555" s="22">
        <f t="shared" si="372"/>
        <v>8.97998622239948</v>
      </c>
      <c r="T555" s="42">
        <f t="shared" si="373"/>
        <v>55092.2154744208</v>
      </c>
    </row>
    <row r="556" ht="13.2" customHeight="1" spans="1:20">
      <c r="A556" s="15" t="s">
        <v>1234</v>
      </c>
      <c r="B556" s="16" t="s">
        <v>759</v>
      </c>
      <c r="C556" s="17"/>
      <c r="D556" s="18"/>
      <c r="E556" s="18"/>
      <c r="F556" s="20"/>
      <c r="H556" s="21" t="s">
        <v>1234</v>
      </c>
      <c r="I556" s="39" t="s">
        <v>759</v>
      </c>
      <c r="J556" s="40"/>
      <c r="K556" s="46"/>
      <c r="L556" s="47"/>
      <c r="M556" s="44"/>
      <c r="N556" s="45"/>
      <c r="O556" s="21" t="s">
        <v>1234</v>
      </c>
      <c r="P556" s="39" t="s">
        <v>759</v>
      </c>
      <c r="Q556" s="40"/>
      <c r="R556" s="47"/>
      <c r="S556" s="47"/>
      <c r="T556" s="44"/>
    </row>
    <row r="557" ht="13.9" customHeight="1" spans="1:20">
      <c r="A557" s="15" t="s">
        <v>1235</v>
      </c>
      <c r="B557" s="16" t="s">
        <v>761</v>
      </c>
      <c r="C557" s="17" t="s">
        <v>179</v>
      </c>
      <c r="D557" s="18" t="s">
        <v>1223</v>
      </c>
      <c r="E557" s="22">
        <f t="shared" si="368"/>
        <v>4.18998585983104</v>
      </c>
      <c r="F557" s="20" t="s">
        <v>1236</v>
      </c>
      <c r="H557" s="21" t="s">
        <v>1235</v>
      </c>
      <c r="I557" s="39" t="s">
        <v>761</v>
      </c>
      <c r="J557" s="40" t="s">
        <v>179</v>
      </c>
      <c r="K557" s="46">
        <v>21446</v>
      </c>
      <c r="L557" s="22">
        <f t="shared" si="369"/>
        <v>4.18998585983104</v>
      </c>
      <c r="M557" s="42">
        <f t="shared" si="370"/>
        <v>89858.4367499365</v>
      </c>
      <c r="N557" s="43"/>
      <c r="O557" s="21" t="s">
        <v>1235</v>
      </c>
      <c r="P557" s="39" t="s">
        <v>761</v>
      </c>
      <c r="Q557" s="40" t="s">
        <v>179</v>
      </c>
      <c r="R557" s="41">
        <f t="shared" si="371"/>
        <v>6135</v>
      </c>
      <c r="S557" s="22">
        <f t="shared" si="372"/>
        <v>4.18998585983104</v>
      </c>
      <c r="T557" s="42">
        <f t="shared" si="373"/>
        <v>25705.5632500634</v>
      </c>
    </row>
    <row r="558" ht="13.2" customHeight="1" spans="1:20">
      <c r="A558" s="15" t="s">
        <v>1237</v>
      </c>
      <c r="B558" s="16" t="s">
        <v>764</v>
      </c>
      <c r="C558" s="17"/>
      <c r="D558" s="18"/>
      <c r="E558" s="18"/>
      <c r="F558" s="20"/>
      <c r="H558" s="21" t="s">
        <v>1237</v>
      </c>
      <c r="I558" s="39" t="s">
        <v>764</v>
      </c>
      <c r="J558" s="40"/>
      <c r="K558" s="46"/>
      <c r="L558" s="47"/>
      <c r="M558" s="44"/>
      <c r="N558" s="45"/>
      <c r="O558" s="21" t="s">
        <v>1237</v>
      </c>
      <c r="P558" s="39" t="s">
        <v>764</v>
      </c>
      <c r="Q558" s="40"/>
      <c r="R558" s="47"/>
      <c r="S558" s="47"/>
      <c r="T558" s="44"/>
    </row>
    <row r="559" ht="13.2" customHeight="1" spans="1:20">
      <c r="A559" s="15" t="s">
        <v>1238</v>
      </c>
      <c r="B559" s="16" t="s">
        <v>766</v>
      </c>
      <c r="C559" s="17" t="s">
        <v>179</v>
      </c>
      <c r="D559" s="18" t="s">
        <v>1223</v>
      </c>
      <c r="E559" s="22">
        <f t="shared" ref="E559:E562" si="374">F559/D559</f>
        <v>57.9600087016424</v>
      </c>
      <c r="F559" s="20" t="s">
        <v>1239</v>
      </c>
      <c r="H559" s="21" t="s">
        <v>1238</v>
      </c>
      <c r="I559" s="39" t="s">
        <v>766</v>
      </c>
      <c r="J559" s="40" t="s">
        <v>179</v>
      </c>
      <c r="K559" s="46">
        <v>21446</v>
      </c>
      <c r="L559" s="22">
        <f t="shared" ref="L559:L562" si="375">E559</f>
        <v>57.9600087016424</v>
      </c>
      <c r="M559" s="42">
        <f t="shared" ref="M559:M562" si="376">K559*L559</f>
        <v>1243010.34661542</v>
      </c>
      <c r="N559" s="43"/>
      <c r="O559" s="21" t="s">
        <v>1238</v>
      </c>
      <c r="P559" s="39" t="s">
        <v>766</v>
      </c>
      <c r="Q559" s="40" t="s">
        <v>179</v>
      </c>
      <c r="R559" s="41">
        <f t="shared" ref="R559:R562" si="377">D559-K559</f>
        <v>6135</v>
      </c>
      <c r="S559" s="22">
        <f t="shared" ref="S559:S562" si="378">L559</f>
        <v>57.9600087016424</v>
      </c>
      <c r="T559" s="42">
        <f t="shared" ref="T559:T562" si="379">R559*S559</f>
        <v>355584.653384576</v>
      </c>
    </row>
    <row r="560" ht="13.9" customHeight="1" spans="1:20">
      <c r="A560" s="15" t="s">
        <v>1240</v>
      </c>
      <c r="B560" s="16" t="s">
        <v>770</v>
      </c>
      <c r="C560" s="17" t="s">
        <v>179</v>
      </c>
      <c r="D560" s="18" t="s">
        <v>1241</v>
      </c>
      <c r="E560" s="22">
        <f t="shared" si="374"/>
        <v>51.1600089052859</v>
      </c>
      <c r="F560" s="20" t="s">
        <v>1242</v>
      </c>
      <c r="H560" s="21" t="s">
        <v>1240</v>
      </c>
      <c r="I560" s="39" t="s">
        <v>770</v>
      </c>
      <c r="J560" s="40" t="s">
        <v>179</v>
      </c>
      <c r="K560" s="46">
        <v>24448</v>
      </c>
      <c r="L560" s="22">
        <f t="shared" si="375"/>
        <v>51.1600089052859</v>
      </c>
      <c r="M560" s="42">
        <f t="shared" si="376"/>
        <v>1250759.89771643</v>
      </c>
      <c r="N560" s="43"/>
      <c r="O560" s="21" t="s">
        <v>1240</v>
      </c>
      <c r="P560" s="39" t="s">
        <v>770</v>
      </c>
      <c r="Q560" s="40" t="s">
        <v>179</v>
      </c>
      <c r="R560" s="41">
        <f t="shared" si="377"/>
        <v>6994</v>
      </c>
      <c r="S560" s="22">
        <f t="shared" si="378"/>
        <v>51.1600089052859</v>
      </c>
      <c r="T560" s="42">
        <f t="shared" si="379"/>
        <v>357813.10228357</v>
      </c>
    </row>
    <row r="561" ht="13.2" customHeight="1" spans="1:20">
      <c r="A561" s="15" t="s">
        <v>1243</v>
      </c>
      <c r="B561" s="16" t="s">
        <v>774</v>
      </c>
      <c r="C561" s="17"/>
      <c r="D561" s="18"/>
      <c r="E561" s="18"/>
      <c r="F561" s="20"/>
      <c r="H561" s="21" t="s">
        <v>1243</v>
      </c>
      <c r="I561" s="39" t="s">
        <v>774</v>
      </c>
      <c r="J561" s="40"/>
      <c r="K561" s="46"/>
      <c r="L561" s="47"/>
      <c r="M561" s="44"/>
      <c r="N561" s="45"/>
      <c r="O561" s="21" t="s">
        <v>1243</v>
      </c>
      <c r="P561" s="39" t="s">
        <v>774</v>
      </c>
      <c r="Q561" s="40"/>
      <c r="R561" s="47"/>
      <c r="S561" s="47"/>
      <c r="T561" s="44"/>
    </row>
    <row r="562" ht="13.2" customHeight="1" spans="1:20">
      <c r="A562" s="15" t="s">
        <v>1244</v>
      </c>
      <c r="B562" s="16" t="s">
        <v>776</v>
      </c>
      <c r="C562" s="17" t="s">
        <v>179</v>
      </c>
      <c r="D562" s="18" t="s">
        <v>1245</v>
      </c>
      <c r="E562" s="22">
        <f t="shared" si="374"/>
        <v>30.0100009064266</v>
      </c>
      <c r="F562" s="20" t="s">
        <v>1246</v>
      </c>
      <c r="H562" s="21" t="s">
        <v>1244</v>
      </c>
      <c r="I562" s="39" t="s">
        <v>776</v>
      </c>
      <c r="J562" s="40" t="s">
        <v>179</v>
      </c>
      <c r="K562" s="46">
        <v>25735</v>
      </c>
      <c r="L562" s="22">
        <f t="shared" si="375"/>
        <v>30.0100009064266</v>
      </c>
      <c r="M562" s="42">
        <f t="shared" si="376"/>
        <v>772307.373326889</v>
      </c>
      <c r="N562" s="43"/>
      <c r="O562" s="21" t="s">
        <v>1244</v>
      </c>
      <c r="P562" s="39" t="s">
        <v>776</v>
      </c>
      <c r="Q562" s="40" t="s">
        <v>179</v>
      </c>
      <c r="R562" s="41">
        <f t="shared" si="377"/>
        <v>7362</v>
      </c>
      <c r="S562" s="22">
        <f t="shared" si="378"/>
        <v>30.0100009064266</v>
      </c>
      <c r="T562" s="42">
        <f t="shared" si="379"/>
        <v>220933.626673113</v>
      </c>
    </row>
    <row r="563" ht="13.9" customHeight="1" spans="1:20">
      <c r="A563" s="15" t="s">
        <v>1247</v>
      </c>
      <c r="B563" s="16" t="s">
        <v>738</v>
      </c>
      <c r="C563" s="17"/>
      <c r="D563" s="18"/>
      <c r="E563" s="18"/>
      <c r="F563" s="20"/>
      <c r="H563" s="21" t="s">
        <v>1247</v>
      </c>
      <c r="I563" s="39" t="s">
        <v>738</v>
      </c>
      <c r="J563" s="40"/>
      <c r="K563" s="46"/>
      <c r="L563" s="47"/>
      <c r="M563" s="44"/>
      <c r="N563" s="45"/>
      <c r="O563" s="21" t="s">
        <v>1247</v>
      </c>
      <c r="P563" s="39" t="s">
        <v>738</v>
      </c>
      <c r="Q563" s="40"/>
      <c r="R563" s="47"/>
      <c r="S563" s="47"/>
      <c r="T563" s="44"/>
    </row>
    <row r="564" ht="13.2" customHeight="1" spans="1:20">
      <c r="A564" s="15" t="s">
        <v>1248</v>
      </c>
      <c r="B564" s="16" t="s">
        <v>798</v>
      </c>
      <c r="C564" s="17" t="s">
        <v>179</v>
      </c>
      <c r="D564" s="18" t="s">
        <v>1249</v>
      </c>
      <c r="E564" s="22">
        <f t="shared" ref="E564:E568" si="380">F564/D564</f>
        <v>99.5</v>
      </c>
      <c r="F564" s="20" t="s">
        <v>1250</v>
      </c>
      <c r="H564" s="21" t="s">
        <v>1248</v>
      </c>
      <c r="I564" s="39" t="s">
        <v>798</v>
      </c>
      <c r="J564" s="40" t="s">
        <v>179</v>
      </c>
      <c r="K564" s="46">
        <v>1811</v>
      </c>
      <c r="L564" s="22">
        <f t="shared" ref="L564:L568" si="381">E564</f>
        <v>99.5</v>
      </c>
      <c r="M564" s="42">
        <f t="shared" ref="M564:M568" si="382">K564*L564</f>
        <v>180194.5</v>
      </c>
      <c r="N564" s="43"/>
      <c r="O564" s="21" t="s">
        <v>1248</v>
      </c>
      <c r="P564" s="39" t="s">
        <v>798</v>
      </c>
      <c r="Q564" s="40" t="s">
        <v>179</v>
      </c>
      <c r="R564" s="41">
        <f t="shared" ref="R564:R568" si="383">D564-K564</f>
        <v>1135</v>
      </c>
      <c r="S564" s="22">
        <f t="shared" ref="S564:S568" si="384">L564</f>
        <v>99.5</v>
      </c>
      <c r="T564" s="42">
        <f t="shared" ref="T564:T568" si="385">R564*S564</f>
        <v>112932.5</v>
      </c>
    </row>
    <row r="565" ht="13.9" customHeight="1" spans="1:20">
      <c r="A565" s="15" t="s">
        <v>1251</v>
      </c>
      <c r="B565" s="16" t="s">
        <v>802</v>
      </c>
      <c r="C565" s="17"/>
      <c r="D565" s="18"/>
      <c r="E565" s="18"/>
      <c r="F565" s="20"/>
      <c r="H565" s="21" t="s">
        <v>1251</v>
      </c>
      <c r="I565" s="39" t="s">
        <v>802</v>
      </c>
      <c r="J565" s="40"/>
      <c r="K565" s="46"/>
      <c r="L565" s="47"/>
      <c r="M565" s="44"/>
      <c r="N565" s="45"/>
      <c r="O565" s="21" t="s">
        <v>1251</v>
      </c>
      <c r="P565" s="39" t="s">
        <v>802</v>
      </c>
      <c r="Q565" s="40"/>
      <c r="R565" s="47"/>
      <c r="S565" s="47"/>
      <c r="T565" s="44"/>
    </row>
    <row r="566" ht="13.2" customHeight="1" spans="1:20">
      <c r="A566" s="15" t="s">
        <v>1252</v>
      </c>
      <c r="B566" s="16" t="s">
        <v>1253</v>
      </c>
      <c r="C566" s="17" t="s">
        <v>179</v>
      </c>
      <c r="D566" s="18" t="s">
        <v>1254</v>
      </c>
      <c r="E566" s="22">
        <f t="shared" si="380"/>
        <v>243</v>
      </c>
      <c r="F566" s="20" t="s">
        <v>1255</v>
      </c>
      <c r="H566" s="21" t="s">
        <v>1252</v>
      </c>
      <c r="I566" s="39" t="s">
        <v>1253</v>
      </c>
      <c r="J566" s="40" t="s">
        <v>179</v>
      </c>
      <c r="K566" s="46">
        <v>2309</v>
      </c>
      <c r="L566" s="22">
        <f t="shared" si="381"/>
        <v>243</v>
      </c>
      <c r="M566" s="42">
        <f t="shared" si="382"/>
        <v>561087</v>
      </c>
      <c r="N566" s="43"/>
      <c r="O566" s="21" t="s">
        <v>1252</v>
      </c>
      <c r="P566" s="39" t="s">
        <v>1253</v>
      </c>
      <c r="Q566" s="40" t="s">
        <v>179</v>
      </c>
      <c r="R566" s="41">
        <f t="shared" si="383"/>
        <v>1207</v>
      </c>
      <c r="S566" s="22">
        <f t="shared" si="384"/>
        <v>243</v>
      </c>
      <c r="T566" s="42">
        <f t="shared" si="385"/>
        <v>293301</v>
      </c>
    </row>
    <row r="567" ht="13.2" customHeight="1" spans="1:20">
      <c r="A567" s="15" t="s">
        <v>1256</v>
      </c>
      <c r="B567" s="16" t="s">
        <v>774</v>
      </c>
      <c r="C567" s="17"/>
      <c r="D567" s="18"/>
      <c r="E567" s="18"/>
      <c r="F567" s="20"/>
      <c r="H567" s="21" t="s">
        <v>1256</v>
      </c>
      <c r="I567" s="39" t="s">
        <v>774</v>
      </c>
      <c r="J567" s="40"/>
      <c r="K567" s="46"/>
      <c r="L567" s="47"/>
      <c r="M567" s="44"/>
      <c r="N567" s="45"/>
      <c r="O567" s="21" t="s">
        <v>1256</v>
      </c>
      <c r="P567" s="39" t="s">
        <v>774</v>
      </c>
      <c r="Q567" s="40"/>
      <c r="R567" s="47"/>
      <c r="S567" s="47"/>
      <c r="T567" s="44"/>
    </row>
    <row r="568" ht="13.9" customHeight="1" spans="1:20">
      <c r="A568" s="15" t="s">
        <v>1257</v>
      </c>
      <c r="B568" s="16" t="s">
        <v>810</v>
      </c>
      <c r="C568" s="17" t="s">
        <v>179</v>
      </c>
      <c r="D568" s="18" t="s">
        <v>1254</v>
      </c>
      <c r="E568" s="22">
        <f t="shared" si="380"/>
        <v>22.4900455062571</v>
      </c>
      <c r="F568" s="20" t="s">
        <v>1258</v>
      </c>
      <c r="H568" s="21" t="s">
        <v>1257</v>
      </c>
      <c r="I568" s="39" t="s">
        <v>810</v>
      </c>
      <c r="J568" s="40" t="s">
        <v>179</v>
      </c>
      <c r="K568" s="46">
        <v>2309</v>
      </c>
      <c r="L568" s="22">
        <f t="shared" si="381"/>
        <v>22.4900455062571</v>
      </c>
      <c r="M568" s="42">
        <f t="shared" si="382"/>
        <v>51929.5150739476</v>
      </c>
      <c r="N568" s="43"/>
      <c r="O568" s="21" t="s">
        <v>1257</v>
      </c>
      <c r="P568" s="39" t="s">
        <v>810</v>
      </c>
      <c r="Q568" s="40" t="s">
        <v>179</v>
      </c>
      <c r="R568" s="41">
        <f t="shared" si="383"/>
        <v>1207</v>
      </c>
      <c r="S568" s="22">
        <f t="shared" si="384"/>
        <v>22.4900455062571</v>
      </c>
      <c r="T568" s="42">
        <f t="shared" si="385"/>
        <v>27145.4849260523</v>
      </c>
    </row>
    <row r="569" ht="13.2" customHeight="1" spans="1:20">
      <c r="A569" s="15" t="s">
        <v>1259</v>
      </c>
      <c r="B569" s="16" t="s">
        <v>813</v>
      </c>
      <c r="C569" s="17"/>
      <c r="D569" s="18"/>
      <c r="E569" s="18"/>
      <c r="F569" s="20"/>
      <c r="H569" s="21" t="s">
        <v>1259</v>
      </c>
      <c r="I569" s="39" t="s">
        <v>813</v>
      </c>
      <c r="J569" s="40"/>
      <c r="K569" s="46"/>
      <c r="L569" s="47"/>
      <c r="M569" s="44"/>
      <c r="N569" s="45"/>
      <c r="O569" s="21" t="s">
        <v>1259</v>
      </c>
      <c r="P569" s="39" t="s">
        <v>813</v>
      </c>
      <c r="Q569" s="40"/>
      <c r="R569" s="47"/>
      <c r="S569" s="47"/>
      <c r="T569" s="44"/>
    </row>
    <row r="570" ht="13.2" customHeight="1" spans="1:20">
      <c r="A570" s="15" t="s">
        <v>1260</v>
      </c>
      <c r="B570" s="16" t="s">
        <v>815</v>
      </c>
      <c r="C570" s="17" t="s">
        <v>179</v>
      </c>
      <c r="D570" s="18" t="s">
        <v>1261</v>
      </c>
      <c r="E570" s="22">
        <f t="shared" ref="E570:E574" si="386">F570/D570</f>
        <v>198.070175438596</v>
      </c>
      <c r="F570" s="20" t="s">
        <v>1262</v>
      </c>
      <c r="H570" s="21" t="s">
        <v>1260</v>
      </c>
      <c r="I570" s="39" t="s">
        <v>815</v>
      </c>
      <c r="J570" s="40" t="s">
        <v>179</v>
      </c>
      <c r="K570" s="46">
        <v>498</v>
      </c>
      <c r="L570" s="22">
        <f t="shared" ref="L570:L574" si="387">E570</f>
        <v>198.070175438596</v>
      </c>
      <c r="M570" s="42">
        <f t="shared" ref="M570:M574" si="388">K570*L570</f>
        <v>98638.9473684208</v>
      </c>
      <c r="N570" s="43"/>
      <c r="O570" s="21" t="s">
        <v>1260</v>
      </c>
      <c r="P570" s="39" t="s">
        <v>815</v>
      </c>
      <c r="Q570" s="40" t="s">
        <v>179</v>
      </c>
      <c r="R570" s="41">
        <f t="shared" ref="R570:R574" si="389">D570-K570</f>
        <v>72</v>
      </c>
      <c r="S570" s="22">
        <f t="shared" ref="S570:S574" si="390">L570</f>
        <v>198.070175438596</v>
      </c>
      <c r="T570" s="42">
        <f t="shared" ref="T570:T574" si="391">R570*S570</f>
        <v>14261.0526315789</v>
      </c>
    </row>
    <row r="571" ht="13.9" customHeight="1" spans="1:20">
      <c r="A571" s="15" t="s">
        <v>1263</v>
      </c>
      <c r="B571" s="16" t="s">
        <v>819</v>
      </c>
      <c r="C571" s="17"/>
      <c r="D571" s="18"/>
      <c r="E571" s="18"/>
      <c r="F571" s="20"/>
      <c r="H571" s="21" t="s">
        <v>1263</v>
      </c>
      <c r="I571" s="39" t="s">
        <v>819</v>
      </c>
      <c r="J571" s="40"/>
      <c r="K571" s="46"/>
      <c r="L571" s="47"/>
      <c r="M571" s="44"/>
      <c r="N571" s="45"/>
      <c r="O571" s="21" t="s">
        <v>1263</v>
      </c>
      <c r="P571" s="39" t="s">
        <v>819</v>
      </c>
      <c r="Q571" s="40"/>
      <c r="R571" s="47"/>
      <c r="S571" s="47"/>
      <c r="T571" s="44"/>
    </row>
    <row r="572" ht="13.2" customHeight="1" spans="1:20">
      <c r="A572" s="15" t="s">
        <v>1264</v>
      </c>
      <c r="B572" s="16" t="s">
        <v>821</v>
      </c>
      <c r="C572" s="17" t="s">
        <v>108</v>
      </c>
      <c r="D572" s="18" t="s">
        <v>1265</v>
      </c>
      <c r="E572" s="22">
        <f t="shared" si="386"/>
        <v>181.779943917746</v>
      </c>
      <c r="F572" s="20" t="s">
        <v>1266</v>
      </c>
      <c r="H572" s="21" t="s">
        <v>1264</v>
      </c>
      <c r="I572" s="39" t="s">
        <v>821</v>
      </c>
      <c r="J572" s="40" t="s">
        <v>108</v>
      </c>
      <c r="K572" s="46">
        <v>2022.31</v>
      </c>
      <c r="L572" s="22">
        <f t="shared" si="387"/>
        <v>181.779943917746</v>
      </c>
      <c r="M572" s="42">
        <f t="shared" si="388"/>
        <v>367615.398384297</v>
      </c>
      <c r="N572" s="43"/>
      <c r="O572" s="21" t="s">
        <v>1264</v>
      </c>
      <c r="P572" s="39" t="s">
        <v>821</v>
      </c>
      <c r="Q572" s="40" t="s">
        <v>108</v>
      </c>
      <c r="R572" s="41">
        <f t="shared" si="389"/>
        <v>523.95</v>
      </c>
      <c r="S572" s="22">
        <f t="shared" si="390"/>
        <v>181.779943917746</v>
      </c>
      <c r="T572" s="42">
        <f t="shared" si="391"/>
        <v>95243.6016157031</v>
      </c>
    </row>
    <row r="573" ht="13.9" customHeight="1" spans="1:20">
      <c r="A573" s="15" t="s">
        <v>1267</v>
      </c>
      <c r="B573" s="16" t="s">
        <v>825</v>
      </c>
      <c r="C573" s="17" t="s">
        <v>108</v>
      </c>
      <c r="D573" s="18" t="s">
        <v>1268</v>
      </c>
      <c r="E573" s="22">
        <f t="shared" si="386"/>
        <v>69.2499792276374</v>
      </c>
      <c r="F573" s="20" t="s">
        <v>1269</v>
      </c>
      <c r="H573" s="21" t="s">
        <v>1267</v>
      </c>
      <c r="I573" s="39" t="s">
        <v>825</v>
      </c>
      <c r="J573" s="40" t="s">
        <v>108</v>
      </c>
      <c r="K573" s="46">
        <v>1671.94</v>
      </c>
      <c r="L573" s="22">
        <f t="shared" si="387"/>
        <v>69.2499792276374</v>
      </c>
      <c r="M573" s="42">
        <f t="shared" si="388"/>
        <v>115781.810269856</v>
      </c>
      <c r="N573" s="43"/>
      <c r="O573" s="21" t="s">
        <v>1267</v>
      </c>
      <c r="P573" s="39" t="s">
        <v>825</v>
      </c>
      <c r="Q573" s="40" t="s">
        <v>108</v>
      </c>
      <c r="R573" s="41">
        <f t="shared" si="389"/>
        <v>494.4</v>
      </c>
      <c r="S573" s="22">
        <f t="shared" si="390"/>
        <v>69.2499792276374</v>
      </c>
      <c r="T573" s="42">
        <f t="shared" si="391"/>
        <v>34237.1897301439</v>
      </c>
    </row>
    <row r="574" ht="13.2" customHeight="1" spans="1:20">
      <c r="A574" s="15" t="s">
        <v>1270</v>
      </c>
      <c r="B574" s="16" t="s">
        <v>1271</v>
      </c>
      <c r="C574" s="17" t="s">
        <v>189</v>
      </c>
      <c r="D574" s="18" t="s">
        <v>1272</v>
      </c>
      <c r="E574" s="22">
        <f t="shared" si="386"/>
        <v>589.812266862349</v>
      </c>
      <c r="F574" s="20" t="s">
        <v>1273</v>
      </c>
      <c r="H574" s="21" t="s">
        <v>1270</v>
      </c>
      <c r="I574" s="39" t="s">
        <v>1271</v>
      </c>
      <c r="J574" s="40" t="s">
        <v>189</v>
      </c>
      <c r="K574" s="46">
        <v>128.33</v>
      </c>
      <c r="L574" s="22">
        <f t="shared" si="387"/>
        <v>589.812266862349</v>
      </c>
      <c r="M574" s="42">
        <f t="shared" si="388"/>
        <v>75690.6082064453</v>
      </c>
      <c r="N574" s="43"/>
      <c r="O574" s="21" t="s">
        <v>1270</v>
      </c>
      <c r="P574" s="39" t="s">
        <v>1271</v>
      </c>
      <c r="Q574" s="40" t="s">
        <v>189</v>
      </c>
      <c r="R574" s="41">
        <f t="shared" si="389"/>
        <v>35.2</v>
      </c>
      <c r="S574" s="22">
        <f t="shared" si="390"/>
        <v>589.812266862349</v>
      </c>
      <c r="T574" s="42">
        <f t="shared" si="391"/>
        <v>20761.3917935547</v>
      </c>
    </row>
    <row r="575" ht="13.2" customHeight="1" spans="1:20">
      <c r="A575" s="15" t="s">
        <v>1274</v>
      </c>
      <c r="B575" s="16" t="s">
        <v>1205</v>
      </c>
      <c r="C575" s="17"/>
      <c r="D575" s="18"/>
      <c r="E575" s="18"/>
      <c r="F575" s="20"/>
      <c r="H575" s="21" t="s">
        <v>1274</v>
      </c>
      <c r="I575" s="39" t="s">
        <v>1205</v>
      </c>
      <c r="J575" s="40"/>
      <c r="K575" s="46"/>
      <c r="L575" s="47"/>
      <c r="M575" s="44"/>
      <c r="N575" s="45"/>
      <c r="O575" s="21" t="s">
        <v>1274</v>
      </c>
      <c r="P575" s="39" t="s">
        <v>1205</v>
      </c>
      <c r="Q575" s="40"/>
      <c r="R575" s="47"/>
      <c r="S575" s="47"/>
      <c r="T575" s="44"/>
    </row>
    <row r="576" ht="13.9" customHeight="1" spans="1:20">
      <c r="A576" s="15" t="s">
        <v>1275</v>
      </c>
      <c r="B576" s="16" t="s">
        <v>1207</v>
      </c>
      <c r="C576" s="17" t="s">
        <v>179</v>
      </c>
      <c r="D576" s="18" t="s">
        <v>1276</v>
      </c>
      <c r="E576" s="22">
        <f>F576/D576</f>
        <v>75.3100609756098</v>
      </c>
      <c r="F576" s="20" t="s">
        <v>1277</v>
      </c>
      <c r="H576" s="21" t="s">
        <v>1275</v>
      </c>
      <c r="I576" s="39" t="s">
        <v>1207</v>
      </c>
      <c r="J576" s="40" t="s">
        <v>179</v>
      </c>
      <c r="K576" s="46">
        <v>2870</v>
      </c>
      <c r="L576" s="22">
        <f>E576</f>
        <v>75.3100609756098</v>
      </c>
      <c r="M576" s="42">
        <f>K576*L576</f>
        <v>216139.875</v>
      </c>
      <c r="N576" s="43"/>
      <c r="O576" s="21" t="s">
        <v>1275</v>
      </c>
      <c r="P576" s="39" t="s">
        <v>1207</v>
      </c>
      <c r="Q576" s="40" t="s">
        <v>179</v>
      </c>
      <c r="R576" s="41">
        <f>D576-K576</f>
        <v>410</v>
      </c>
      <c r="S576" s="22">
        <f>L576</f>
        <v>75.3100609756098</v>
      </c>
      <c r="T576" s="42">
        <f>R576*S576</f>
        <v>30877.125</v>
      </c>
    </row>
    <row r="577" ht="13.2" customHeight="1" spans="1:20">
      <c r="A577" s="52" t="s">
        <v>1278</v>
      </c>
      <c r="B577" s="53" t="s">
        <v>1211</v>
      </c>
      <c r="C577" s="54" t="s">
        <v>179</v>
      </c>
      <c r="D577" s="55" t="s">
        <v>1276</v>
      </c>
      <c r="E577" s="63">
        <f>F577/D577</f>
        <v>185.4</v>
      </c>
      <c r="F577" s="56" t="s">
        <v>1279</v>
      </c>
      <c r="H577" s="57" t="s">
        <v>1278</v>
      </c>
      <c r="I577" s="58" t="s">
        <v>1211</v>
      </c>
      <c r="J577" s="59" t="s">
        <v>179</v>
      </c>
      <c r="K577" s="64">
        <v>2870</v>
      </c>
      <c r="L577" s="63">
        <f>E577</f>
        <v>185.4</v>
      </c>
      <c r="M577" s="65">
        <f>K577*L577</f>
        <v>532098</v>
      </c>
      <c r="N577" s="43"/>
      <c r="O577" s="57" t="s">
        <v>1278</v>
      </c>
      <c r="P577" s="58" t="s">
        <v>1211</v>
      </c>
      <c r="Q577" s="59" t="s">
        <v>179</v>
      </c>
      <c r="R577" s="60">
        <f>D577-K577</f>
        <v>410</v>
      </c>
      <c r="S577" s="63">
        <f>L577</f>
        <v>185.4</v>
      </c>
      <c r="T577" s="65">
        <f>R577*S577</f>
        <v>76014</v>
      </c>
    </row>
    <row r="578" ht="16.1" customHeight="1" spans="1:20">
      <c r="A578" s="4" t="s">
        <v>80</v>
      </c>
      <c r="B578" s="4"/>
      <c r="C578" s="5" t="s">
        <v>81</v>
      </c>
      <c r="D578" s="5"/>
      <c r="E578" s="5"/>
      <c r="F578" s="5"/>
      <c r="H578" s="6" t="s">
        <v>80</v>
      </c>
      <c r="I578" s="6"/>
      <c r="J578" s="29" t="s">
        <v>81</v>
      </c>
      <c r="K578" s="30"/>
      <c r="L578" s="29"/>
      <c r="M578" s="29"/>
      <c r="N578" s="29"/>
      <c r="O578" s="6" t="s">
        <v>80</v>
      </c>
      <c r="P578" s="6"/>
      <c r="Q578" s="29" t="s">
        <v>81</v>
      </c>
      <c r="R578" s="29"/>
      <c r="S578" s="29"/>
      <c r="T578" s="29"/>
    </row>
    <row r="579" ht="16.85" customHeight="1" spans="1:20">
      <c r="A579" s="4"/>
      <c r="B579" s="4"/>
      <c r="C579" s="4"/>
      <c r="D579" s="4"/>
      <c r="E579" s="4"/>
      <c r="F579" s="4"/>
      <c r="H579" s="6"/>
      <c r="I579" s="6"/>
      <c r="J579" s="6"/>
      <c r="K579" s="31"/>
      <c r="L579" s="6"/>
      <c r="M579" s="6"/>
      <c r="N579" s="6"/>
      <c r="O579" s="6"/>
      <c r="P579" s="6"/>
      <c r="Q579" s="6"/>
      <c r="R579" s="6"/>
      <c r="S579" s="6"/>
      <c r="T579" s="6"/>
    </row>
    <row r="580" ht="32.95" customHeight="1" spans="1:20">
      <c r="A580" s="2" t="s">
        <v>82</v>
      </c>
      <c r="B580" s="2"/>
      <c r="C580" s="2"/>
      <c r="D580" s="2"/>
      <c r="E580" s="2"/>
      <c r="F580" s="2"/>
      <c r="H580" s="3" t="s">
        <v>82</v>
      </c>
      <c r="I580" s="3"/>
      <c r="J580" s="3"/>
      <c r="K580" s="28"/>
      <c r="L580" s="3"/>
      <c r="M580" s="3"/>
      <c r="N580" s="3"/>
      <c r="O580" s="3" t="s">
        <v>82</v>
      </c>
      <c r="P580" s="3"/>
      <c r="Q580" s="3"/>
      <c r="R580" s="3"/>
      <c r="S580" s="3"/>
      <c r="T580" s="3"/>
    </row>
    <row r="581" ht="13.9" customHeight="1" spans="1:20">
      <c r="A581" s="4" t="s">
        <v>18</v>
      </c>
      <c r="B581" s="4"/>
      <c r="C581" s="5" t="s">
        <v>19</v>
      </c>
      <c r="D581" s="5"/>
      <c r="E581" s="5"/>
      <c r="F581" s="5"/>
      <c r="H581" s="6" t="s">
        <v>18</v>
      </c>
      <c r="I581" s="6"/>
      <c r="J581" s="29" t="s">
        <v>19</v>
      </c>
      <c r="K581" s="30"/>
      <c r="L581" s="29"/>
      <c r="M581" s="29"/>
      <c r="N581" s="29"/>
      <c r="O581" s="6" t="s">
        <v>18</v>
      </c>
      <c r="P581" s="6"/>
      <c r="Q581" s="29" t="s">
        <v>19</v>
      </c>
      <c r="R581" s="29"/>
      <c r="S581" s="29"/>
      <c r="T581" s="29"/>
    </row>
    <row r="582" ht="13.9" customHeight="1" spans="1:20">
      <c r="A582" s="4" t="s">
        <v>20</v>
      </c>
      <c r="B582" s="4"/>
      <c r="C582" s="4"/>
      <c r="D582" s="6" t="s">
        <v>1280</v>
      </c>
      <c r="E582" s="6" t="s">
        <v>84</v>
      </c>
      <c r="F582" s="5" t="s">
        <v>85</v>
      </c>
      <c r="H582" s="6" t="s">
        <v>22</v>
      </c>
      <c r="I582" s="6"/>
      <c r="J582" s="6"/>
      <c r="K582" s="31" t="s">
        <v>1280</v>
      </c>
      <c r="L582" s="6" t="s">
        <v>84</v>
      </c>
      <c r="M582" s="29" t="s">
        <v>85</v>
      </c>
      <c r="N582" s="29"/>
      <c r="O582" s="6" t="s">
        <v>23</v>
      </c>
      <c r="P582" s="6"/>
      <c r="Q582" s="6"/>
      <c r="R582" s="6" t="s">
        <v>1280</v>
      </c>
      <c r="S582" s="6" t="s">
        <v>84</v>
      </c>
      <c r="T582" s="29" t="s">
        <v>85</v>
      </c>
    </row>
    <row r="583" ht="27.85" customHeight="1" spans="1:20">
      <c r="A583" s="7" t="s">
        <v>1175</v>
      </c>
      <c r="B583" s="8"/>
      <c r="C583" s="8"/>
      <c r="D583" s="8"/>
      <c r="E583" s="8"/>
      <c r="F583" s="9"/>
      <c r="H583" s="10" t="s">
        <v>1175</v>
      </c>
      <c r="I583" s="32"/>
      <c r="J583" s="32"/>
      <c r="K583" s="33"/>
      <c r="L583" s="32"/>
      <c r="M583" s="34"/>
      <c r="N583" s="35"/>
      <c r="O583" s="10" t="s">
        <v>1175</v>
      </c>
      <c r="P583" s="32"/>
      <c r="Q583" s="32"/>
      <c r="R583" s="32"/>
      <c r="S583" s="32"/>
      <c r="T583" s="34"/>
    </row>
    <row r="584" ht="13.9" customHeight="1" spans="1:20">
      <c r="A584" s="11" t="s">
        <v>87</v>
      </c>
      <c r="B584" s="12" t="s">
        <v>88</v>
      </c>
      <c r="C584" s="12" t="s">
        <v>89</v>
      </c>
      <c r="D584" s="12" t="s">
        <v>90</v>
      </c>
      <c r="E584" s="12" t="s">
        <v>91</v>
      </c>
      <c r="F584" s="13" t="s">
        <v>92</v>
      </c>
      <c r="H584" s="14" t="s">
        <v>87</v>
      </c>
      <c r="I584" s="36" t="s">
        <v>88</v>
      </c>
      <c r="J584" s="36" t="s">
        <v>89</v>
      </c>
      <c r="K584" s="37" t="s">
        <v>90</v>
      </c>
      <c r="L584" s="36" t="s">
        <v>91</v>
      </c>
      <c r="M584" s="38" t="s">
        <v>92</v>
      </c>
      <c r="N584" s="35"/>
      <c r="O584" s="14" t="s">
        <v>87</v>
      </c>
      <c r="P584" s="36" t="s">
        <v>88</v>
      </c>
      <c r="Q584" s="36" t="s">
        <v>89</v>
      </c>
      <c r="R584" s="36" t="s">
        <v>90</v>
      </c>
      <c r="S584" s="36" t="s">
        <v>91</v>
      </c>
      <c r="T584" s="38" t="s">
        <v>92</v>
      </c>
    </row>
    <row r="585" ht="13.2" customHeight="1" spans="1:20">
      <c r="A585" s="15" t="s">
        <v>1281</v>
      </c>
      <c r="B585" s="16" t="s">
        <v>810</v>
      </c>
      <c r="C585" s="17" t="s">
        <v>179</v>
      </c>
      <c r="D585" s="18" t="s">
        <v>1276</v>
      </c>
      <c r="E585" s="22">
        <f t="shared" ref="E585:E591" si="392">F585/D585</f>
        <v>22.5100609756098</v>
      </c>
      <c r="F585" s="20" t="s">
        <v>1282</v>
      </c>
      <c r="H585" s="21" t="s">
        <v>1281</v>
      </c>
      <c r="I585" s="39" t="s">
        <v>810</v>
      </c>
      <c r="J585" s="40" t="s">
        <v>179</v>
      </c>
      <c r="K585" s="46">
        <v>2870</v>
      </c>
      <c r="L585" s="22">
        <f t="shared" ref="L585:L591" si="393">E585</f>
        <v>22.5100609756098</v>
      </c>
      <c r="M585" s="42">
        <f t="shared" ref="M585:M591" si="394">K585*L585</f>
        <v>64603.875</v>
      </c>
      <c r="N585" s="43"/>
      <c r="O585" s="21" t="s">
        <v>1281</v>
      </c>
      <c r="P585" s="39" t="s">
        <v>810</v>
      </c>
      <c r="Q585" s="40" t="s">
        <v>179</v>
      </c>
      <c r="R585" s="41">
        <f t="shared" ref="R585:R591" si="395">D585-K585</f>
        <v>410</v>
      </c>
      <c r="S585" s="22">
        <f t="shared" ref="S585:S591" si="396">L585</f>
        <v>22.5100609756098</v>
      </c>
      <c r="T585" s="42">
        <f t="shared" ref="T585:T591" si="397">R585*S585</f>
        <v>9229.125</v>
      </c>
    </row>
    <row r="586" ht="13.9" customHeight="1" spans="1:20">
      <c r="A586" s="15" t="s">
        <v>1283</v>
      </c>
      <c r="B586" s="16" t="s">
        <v>1216</v>
      </c>
      <c r="C586" s="17"/>
      <c r="D586" s="18"/>
      <c r="E586" s="18"/>
      <c r="F586" s="20"/>
      <c r="H586" s="21" t="s">
        <v>1283</v>
      </c>
      <c r="I586" s="39" t="s">
        <v>1216</v>
      </c>
      <c r="J586" s="40"/>
      <c r="K586" s="46"/>
      <c r="L586" s="47"/>
      <c r="M586" s="44"/>
      <c r="N586" s="45"/>
      <c r="O586" s="21" t="s">
        <v>1283</v>
      </c>
      <c r="P586" s="39" t="s">
        <v>1216</v>
      </c>
      <c r="Q586" s="40"/>
      <c r="R586" s="47"/>
      <c r="S586" s="47"/>
      <c r="T586" s="44"/>
    </row>
    <row r="587" ht="13.2" customHeight="1" spans="1:20">
      <c r="A587" s="15" t="s">
        <v>1284</v>
      </c>
      <c r="B587" s="16" t="s">
        <v>1216</v>
      </c>
      <c r="C587" s="17" t="s">
        <v>1218</v>
      </c>
      <c r="D587" s="18" t="s">
        <v>1285</v>
      </c>
      <c r="E587" s="22">
        <f t="shared" si="392"/>
        <v>722.380952380952</v>
      </c>
      <c r="F587" s="20" t="s">
        <v>1286</v>
      </c>
      <c r="H587" s="21" t="s">
        <v>1284</v>
      </c>
      <c r="I587" s="39" t="s">
        <v>1216</v>
      </c>
      <c r="J587" s="40" t="s">
        <v>1218</v>
      </c>
      <c r="K587" s="46">
        <v>280</v>
      </c>
      <c r="L587" s="22">
        <f t="shared" si="393"/>
        <v>722.380952380952</v>
      </c>
      <c r="M587" s="42">
        <f t="shared" si="394"/>
        <v>202266.666666667</v>
      </c>
      <c r="N587" s="43"/>
      <c r="O587" s="21" t="s">
        <v>1284</v>
      </c>
      <c r="P587" s="39" t="s">
        <v>1216</v>
      </c>
      <c r="Q587" s="40" t="s">
        <v>1218</v>
      </c>
      <c r="R587" s="41">
        <f t="shared" si="395"/>
        <v>56</v>
      </c>
      <c r="S587" s="22">
        <f t="shared" si="396"/>
        <v>722.380952380952</v>
      </c>
      <c r="T587" s="42">
        <f t="shared" si="397"/>
        <v>40453.3333333333</v>
      </c>
    </row>
    <row r="588" ht="13.2" customHeight="1" spans="1:20">
      <c r="A588" s="15" t="s">
        <v>1287</v>
      </c>
      <c r="B588" s="16" t="s">
        <v>446</v>
      </c>
      <c r="C588" s="17"/>
      <c r="D588" s="18"/>
      <c r="E588" s="18"/>
      <c r="F588" s="20"/>
      <c r="H588" s="21" t="s">
        <v>1287</v>
      </c>
      <c r="I588" s="39" t="s">
        <v>446</v>
      </c>
      <c r="J588" s="40"/>
      <c r="K588" s="46"/>
      <c r="L588" s="47"/>
      <c r="M588" s="44"/>
      <c r="N588" s="45"/>
      <c r="O588" s="21" t="s">
        <v>1287</v>
      </c>
      <c r="P588" s="39" t="s">
        <v>446</v>
      </c>
      <c r="Q588" s="40"/>
      <c r="R588" s="47"/>
      <c r="S588" s="47"/>
      <c r="T588" s="44"/>
    </row>
    <row r="589" ht="13.9" customHeight="1" spans="1:20">
      <c r="A589" s="15" t="s">
        <v>1288</v>
      </c>
      <c r="B589" s="16" t="s">
        <v>1289</v>
      </c>
      <c r="C589" s="17" t="s">
        <v>189</v>
      </c>
      <c r="D589" s="18" t="s">
        <v>1290</v>
      </c>
      <c r="E589" s="22">
        <f t="shared" si="392"/>
        <v>1454.94180039948</v>
      </c>
      <c r="F589" s="20" t="s">
        <v>1291</v>
      </c>
      <c r="H589" s="21" t="s">
        <v>1288</v>
      </c>
      <c r="I589" s="39" t="s">
        <v>1289</v>
      </c>
      <c r="J589" s="40" t="s">
        <v>189</v>
      </c>
      <c r="K589" s="46">
        <v>124.39</v>
      </c>
      <c r="L589" s="22">
        <f t="shared" si="393"/>
        <v>1454.94180039948</v>
      </c>
      <c r="M589" s="42">
        <f t="shared" si="394"/>
        <v>180980.210551691</v>
      </c>
      <c r="N589" s="43"/>
      <c r="O589" s="21" t="s">
        <v>1288</v>
      </c>
      <c r="P589" s="39" t="s">
        <v>1289</v>
      </c>
      <c r="Q589" s="40" t="s">
        <v>189</v>
      </c>
      <c r="R589" s="41">
        <f t="shared" si="395"/>
        <v>20.8</v>
      </c>
      <c r="S589" s="22">
        <f t="shared" si="396"/>
        <v>1454.94180039948</v>
      </c>
      <c r="T589" s="42">
        <f t="shared" si="397"/>
        <v>30262.7894483091</v>
      </c>
    </row>
    <row r="590" ht="13.2" customHeight="1" spans="1:20">
      <c r="A590" s="15" t="s">
        <v>1292</v>
      </c>
      <c r="B590" s="16" t="s">
        <v>1293</v>
      </c>
      <c r="C590" s="17" t="s">
        <v>377</v>
      </c>
      <c r="D590" s="18" t="s">
        <v>1294</v>
      </c>
      <c r="E590" s="22">
        <f t="shared" si="392"/>
        <v>7554.46096654275</v>
      </c>
      <c r="F590" s="20" t="s">
        <v>1295</v>
      </c>
      <c r="H590" s="21" t="s">
        <v>1292</v>
      </c>
      <c r="I590" s="39" t="s">
        <v>1293</v>
      </c>
      <c r="J590" s="40" t="s">
        <v>377</v>
      </c>
      <c r="K590" s="46">
        <v>9.23</v>
      </c>
      <c r="L590" s="22">
        <f t="shared" si="393"/>
        <v>7554.46096654275</v>
      </c>
      <c r="M590" s="42">
        <f t="shared" si="394"/>
        <v>69727.6747211896</v>
      </c>
      <c r="N590" s="43"/>
      <c r="O590" s="21" t="s">
        <v>1292</v>
      </c>
      <c r="P590" s="39" t="s">
        <v>1293</v>
      </c>
      <c r="Q590" s="40" t="s">
        <v>377</v>
      </c>
      <c r="R590" s="41">
        <f t="shared" si="395"/>
        <v>1.53</v>
      </c>
      <c r="S590" s="22">
        <f t="shared" si="396"/>
        <v>7554.46096654275</v>
      </c>
      <c r="T590" s="42">
        <f t="shared" si="397"/>
        <v>11558.3252788104</v>
      </c>
    </row>
    <row r="591" ht="13.9" customHeight="1" spans="1:20">
      <c r="A591" s="15" t="s">
        <v>1296</v>
      </c>
      <c r="B591" s="16" t="s">
        <v>1297</v>
      </c>
      <c r="C591" s="17" t="s">
        <v>179</v>
      </c>
      <c r="D591" s="18" t="s">
        <v>1298</v>
      </c>
      <c r="E591" s="22">
        <f t="shared" si="392"/>
        <v>6.31168107053248</v>
      </c>
      <c r="F591" s="20" t="s">
        <v>1299</v>
      </c>
      <c r="H591" s="21" t="s">
        <v>1296</v>
      </c>
      <c r="I591" s="39" t="s">
        <v>1297</v>
      </c>
      <c r="J591" s="40" t="s">
        <v>179</v>
      </c>
      <c r="K591" s="46">
        <v>153.85</v>
      </c>
      <c r="L591" s="22">
        <f t="shared" si="393"/>
        <v>6.31168107053248</v>
      </c>
      <c r="M591" s="42">
        <f t="shared" si="394"/>
        <v>971.052132701422</v>
      </c>
      <c r="N591" s="43"/>
      <c r="O591" s="21" t="s">
        <v>1296</v>
      </c>
      <c r="P591" s="39" t="s">
        <v>1297</v>
      </c>
      <c r="Q591" s="40" t="s">
        <v>179</v>
      </c>
      <c r="R591" s="41">
        <f t="shared" si="395"/>
        <v>25.5</v>
      </c>
      <c r="S591" s="22">
        <f t="shared" si="396"/>
        <v>6.31168107053248</v>
      </c>
      <c r="T591" s="42">
        <f t="shared" si="397"/>
        <v>160.947867298578</v>
      </c>
    </row>
    <row r="592" ht="13.2" customHeight="1" spans="1:20">
      <c r="A592" s="15" t="s">
        <v>1300</v>
      </c>
      <c r="B592" s="16" t="s">
        <v>819</v>
      </c>
      <c r="C592" s="17"/>
      <c r="D592" s="18"/>
      <c r="E592" s="18"/>
      <c r="F592" s="20"/>
      <c r="H592" s="21" t="s">
        <v>1300</v>
      </c>
      <c r="I592" s="39" t="s">
        <v>819</v>
      </c>
      <c r="J592" s="40"/>
      <c r="K592" s="46"/>
      <c r="L592" s="47"/>
      <c r="M592" s="44"/>
      <c r="N592" s="45"/>
      <c r="O592" s="21" t="s">
        <v>1300</v>
      </c>
      <c r="P592" s="39" t="s">
        <v>819</v>
      </c>
      <c r="Q592" s="40"/>
      <c r="R592" s="47"/>
      <c r="S592" s="47"/>
      <c r="T592" s="44"/>
    </row>
    <row r="593" ht="13.2" customHeight="1" spans="1:20">
      <c r="A593" s="15" t="s">
        <v>1301</v>
      </c>
      <c r="B593" s="16" t="s">
        <v>1302</v>
      </c>
      <c r="C593" s="17" t="s">
        <v>108</v>
      </c>
      <c r="D593" s="18" t="s">
        <v>1303</v>
      </c>
      <c r="E593" s="22">
        <f t="shared" ref="E593:E596" si="398">F593/D593</f>
        <v>181.779835618866</v>
      </c>
      <c r="F593" s="20" t="s">
        <v>1304</v>
      </c>
      <c r="H593" s="21" t="s">
        <v>1301</v>
      </c>
      <c r="I593" s="39" t="s">
        <v>1302</v>
      </c>
      <c r="J593" s="40" t="s">
        <v>108</v>
      </c>
      <c r="K593" s="46">
        <v>2036.03</v>
      </c>
      <c r="L593" s="22">
        <f t="shared" ref="L593:L596" si="399">E593</f>
        <v>181.779835618866</v>
      </c>
      <c r="M593" s="42">
        <f t="shared" ref="M593:M596" si="400">K593*L593</f>
        <v>370109.19871508</v>
      </c>
      <c r="N593" s="43"/>
      <c r="O593" s="21" t="s">
        <v>1301</v>
      </c>
      <c r="P593" s="39" t="s">
        <v>1302</v>
      </c>
      <c r="Q593" s="40" t="s">
        <v>108</v>
      </c>
      <c r="R593" s="41">
        <f t="shared" ref="R593:R596" si="401">D593-K593</f>
        <v>220.92</v>
      </c>
      <c r="S593" s="22">
        <f t="shared" ref="S593:S596" si="402">L593</f>
        <v>181.779835618866</v>
      </c>
      <c r="T593" s="42">
        <f t="shared" ref="T593:T596" si="403">R593*S593</f>
        <v>40158.8012849199</v>
      </c>
    </row>
    <row r="594" ht="13.9" customHeight="1" spans="1:20">
      <c r="A594" s="15" t="s">
        <v>1305</v>
      </c>
      <c r="B594" s="16" t="s">
        <v>1271</v>
      </c>
      <c r="C594" s="17" t="s">
        <v>189</v>
      </c>
      <c r="D594" s="18" t="s">
        <v>1306</v>
      </c>
      <c r="E594" s="22">
        <f t="shared" si="398"/>
        <v>589.809427214007</v>
      </c>
      <c r="F594" s="20" t="s">
        <v>1307</v>
      </c>
      <c r="H594" s="21" t="s">
        <v>1305</v>
      </c>
      <c r="I594" s="39" t="s">
        <v>1271</v>
      </c>
      <c r="J594" s="40" t="s">
        <v>189</v>
      </c>
      <c r="K594" s="46">
        <v>168.99</v>
      </c>
      <c r="L594" s="22">
        <f t="shared" si="399"/>
        <v>589.809427214007</v>
      </c>
      <c r="M594" s="42">
        <f t="shared" si="400"/>
        <v>99671.8951048951</v>
      </c>
      <c r="N594" s="43"/>
      <c r="O594" s="21" t="s">
        <v>1305</v>
      </c>
      <c r="P594" s="39" t="s">
        <v>1271</v>
      </c>
      <c r="Q594" s="40" t="s">
        <v>189</v>
      </c>
      <c r="R594" s="41">
        <f t="shared" si="401"/>
        <v>18.34</v>
      </c>
      <c r="S594" s="22">
        <f t="shared" si="402"/>
        <v>589.809427214007</v>
      </c>
      <c r="T594" s="42">
        <f t="shared" si="403"/>
        <v>10817.1048951049</v>
      </c>
    </row>
    <row r="595" ht="13.2" customHeight="1" spans="1:20">
      <c r="A595" s="15" t="s">
        <v>1308</v>
      </c>
      <c r="B595" s="16" t="s">
        <v>1193</v>
      </c>
      <c r="C595" s="17"/>
      <c r="D595" s="18"/>
      <c r="E595" s="18"/>
      <c r="F595" s="20"/>
      <c r="H595" s="21" t="s">
        <v>1308</v>
      </c>
      <c r="I595" s="39" t="s">
        <v>1193</v>
      </c>
      <c r="J595" s="40"/>
      <c r="K595" s="46"/>
      <c r="L595" s="47"/>
      <c r="M595" s="44"/>
      <c r="N595" s="45"/>
      <c r="O595" s="21" t="s">
        <v>1308</v>
      </c>
      <c r="P595" s="39" t="s">
        <v>1193</v>
      </c>
      <c r="Q595" s="40"/>
      <c r="R595" s="47"/>
      <c r="S595" s="47"/>
      <c r="T595" s="44"/>
    </row>
    <row r="596" ht="13.2" customHeight="1" spans="1:20">
      <c r="A596" s="15" t="s">
        <v>1309</v>
      </c>
      <c r="B596" s="16" t="s">
        <v>1310</v>
      </c>
      <c r="C596" s="17" t="s">
        <v>189</v>
      </c>
      <c r="D596" s="18" t="s">
        <v>1311</v>
      </c>
      <c r="E596" s="22">
        <f t="shared" si="398"/>
        <v>614.767534634076</v>
      </c>
      <c r="F596" s="20" t="s">
        <v>1312</v>
      </c>
      <c r="H596" s="21" t="s">
        <v>1309</v>
      </c>
      <c r="I596" s="39" t="s">
        <v>1310</v>
      </c>
      <c r="J596" s="40" t="s">
        <v>189</v>
      </c>
      <c r="K596" s="46">
        <v>119.33</v>
      </c>
      <c r="L596" s="22">
        <f t="shared" si="399"/>
        <v>614.767534634076</v>
      </c>
      <c r="M596" s="42">
        <f t="shared" si="400"/>
        <v>73360.2099078842</v>
      </c>
      <c r="N596" s="43"/>
      <c r="O596" s="21" t="s">
        <v>1309</v>
      </c>
      <c r="P596" s="39" t="s">
        <v>1310</v>
      </c>
      <c r="Q596" s="40" t="s">
        <v>189</v>
      </c>
      <c r="R596" s="41">
        <f t="shared" si="401"/>
        <v>18.54</v>
      </c>
      <c r="S596" s="22">
        <f t="shared" si="402"/>
        <v>614.767534634076</v>
      </c>
      <c r="T596" s="42">
        <f t="shared" si="403"/>
        <v>11397.7900921158</v>
      </c>
    </row>
    <row r="597" ht="13.9" customHeight="1" spans="1:20">
      <c r="A597" s="15" t="s">
        <v>1313</v>
      </c>
      <c r="B597" s="16" t="s">
        <v>1177</v>
      </c>
      <c r="C597" s="17"/>
      <c r="D597" s="18"/>
      <c r="E597" s="18"/>
      <c r="F597" s="20"/>
      <c r="H597" s="21" t="s">
        <v>1313</v>
      </c>
      <c r="I597" s="39" t="s">
        <v>1177</v>
      </c>
      <c r="J597" s="40"/>
      <c r="K597" s="46"/>
      <c r="L597" s="47"/>
      <c r="M597" s="44"/>
      <c r="N597" s="45"/>
      <c r="O597" s="21" t="s">
        <v>1313</v>
      </c>
      <c r="P597" s="39" t="s">
        <v>1177</v>
      </c>
      <c r="Q597" s="40"/>
      <c r="R597" s="47"/>
      <c r="S597" s="47"/>
      <c r="T597" s="44"/>
    </row>
    <row r="598" ht="13.2" customHeight="1" spans="1:20">
      <c r="A598" s="15" t="s">
        <v>1314</v>
      </c>
      <c r="B598" s="16" t="s">
        <v>242</v>
      </c>
      <c r="C598" s="17" t="s">
        <v>189</v>
      </c>
      <c r="D598" s="18" t="s">
        <v>1315</v>
      </c>
      <c r="E598" s="22">
        <f t="shared" ref="E598:E604" si="404">F598/D598</f>
        <v>22.8706783590364</v>
      </c>
      <c r="F598" s="20" t="s">
        <v>1316</v>
      </c>
      <c r="H598" s="21" t="s">
        <v>1314</v>
      </c>
      <c r="I598" s="39" t="s">
        <v>242</v>
      </c>
      <c r="J598" s="40" t="s">
        <v>189</v>
      </c>
      <c r="K598" s="46">
        <v>421.71</v>
      </c>
      <c r="L598" s="22">
        <f t="shared" ref="L598:L604" si="405">E598</f>
        <v>22.8706783590364</v>
      </c>
      <c r="M598" s="42">
        <f t="shared" ref="M598:M604" si="406">K598*L598</f>
        <v>9644.79377078923</v>
      </c>
      <c r="N598" s="43"/>
      <c r="O598" s="21" t="s">
        <v>1314</v>
      </c>
      <c r="P598" s="39" t="s">
        <v>242</v>
      </c>
      <c r="Q598" s="40" t="s">
        <v>189</v>
      </c>
      <c r="R598" s="41">
        <f t="shared" ref="R598:R604" si="407">D598-K598</f>
        <v>74.34</v>
      </c>
      <c r="S598" s="22">
        <f t="shared" ref="S598:S604" si="408">L598</f>
        <v>22.8706783590364</v>
      </c>
      <c r="T598" s="42">
        <f t="shared" ref="T598:T604" si="409">R598*S598</f>
        <v>1700.20622921077</v>
      </c>
    </row>
    <row r="599" ht="13.9" customHeight="1" spans="1:20">
      <c r="A599" s="15" t="s">
        <v>1317</v>
      </c>
      <c r="B599" s="16" t="s">
        <v>785</v>
      </c>
      <c r="C599" s="17"/>
      <c r="D599" s="18"/>
      <c r="E599" s="18"/>
      <c r="F599" s="20"/>
      <c r="H599" s="21" t="s">
        <v>1317</v>
      </c>
      <c r="I599" s="39" t="s">
        <v>785</v>
      </c>
      <c r="J599" s="40"/>
      <c r="K599" s="46"/>
      <c r="L599" s="47"/>
      <c r="M599" s="44"/>
      <c r="N599" s="45"/>
      <c r="O599" s="21" t="s">
        <v>1317</v>
      </c>
      <c r="P599" s="39" t="s">
        <v>785</v>
      </c>
      <c r="Q599" s="40"/>
      <c r="R599" s="47"/>
      <c r="S599" s="47"/>
      <c r="T599" s="44"/>
    </row>
    <row r="600" ht="13.2" customHeight="1" spans="1:20">
      <c r="A600" s="15" t="s">
        <v>1318</v>
      </c>
      <c r="B600" s="16" t="s">
        <v>1319</v>
      </c>
      <c r="C600" s="17" t="s">
        <v>189</v>
      </c>
      <c r="D600" s="18" t="s">
        <v>1320</v>
      </c>
      <c r="E600" s="22">
        <f t="shared" si="404"/>
        <v>112.88994493137</v>
      </c>
      <c r="F600" s="20" t="s">
        <v>1321</v>
      </c>
      <c r="H600" s="21" t="s">
        <v>1318</v>
      </c>
      <c r="I600" s="39" t="s">
        <v>1319</v>
      </c>
      <c r="J600" s="40" t="s">
        <v>189</v>
      </c>
      <c r="K600" s="46">
        <v>1245.67</v>
      </c>
      <c r="L600" s="22">
        <f t="shared" si="405"/>
        <v>112.88994493137</v>
      </c>
      <c r="M600" s="42">
        <f t="shared" si="406"/>
        <v>140623.617702659</v>
      </c>
      <c r="N600" s="43"/>
      <c r="O600" s="21" t="s">
        <v>1318</v>
      </c>
      <c r="P600" s="39" t="s">
        <v>1319</v>
      </c>
      <c r="Q600" s="40" t="s">
        <v>189</v>
      </c>
      <c r="R600" s="41">
        <f t="shared" si="407"/>
        <v>92.6599999999999</v>
      </c>
      <c r="S600" s="22">
        <f t="shared" si="408"/>
        <v>112.88994493137</v>
      </c>
      <c r="T600" s="42">
        <f t="shared" si="409"/>
        <v>10460.3822973407</v>
      </c>
    </row>
    <row r="601" ht="13.2" customHeight="1" spans="1:20">
      <c r="A601" s="15" t="s">
        <v>1322</v>
      </c>
      <c r="B601" s="16" t="s">
        <v>1323</v>
      </c>
      <c r="C601" s="17" t="s">
        <v>511</v>
      </c>
      <c r="D601" s="18"/>
      <c r="E601" s="18"/>
      <c r="F601" s="20"/>
      <c r="H601" s="21" t="s">
        <v>1322</v>
      </c>
      <c r="I601" s="39" t="s">
        <v>1323</v>
      </c>
      <c r="J601" s="40" t="s">
        <v>511</v>
      </c>
      <c r="K601" s="46"/>
      <c r="L601" s="47"/>
      <c r="M601" s="44"/>
      <c r="N601" s="45"/>
      <c r="O601" s="21" t="s">
        <v>1322</v>
      </c>
      <c r="P601" s="39" t="s">
        <v>1323</v>
      </c>
      <c r="Q601" s="40" t="s">
        <v>511</v>
      </c>
      <c r="R601" s="47"/>
      <c r="S601" s="47"/>
      <c r="T601" s="44"/>
    </row>
    <row r="602" ht="13.9" customHeight="1" spans="1:20">
      <c r="A602" s="15" t="s">
        <v>1324</v>
      </c>
      <c r="B602" s="16" t="s">
        <v>1325</v>
      </c>
      <c r="C602" s="17" t="s">
        <v>511</v>
      </c>
      <c r="D602" s="18" t="s">
        <v>1037</v>
      </c>
      <c r="E602" s="22">
        <f t="shared" si="404"/>
        <v>2000</v>
      </c>
      <c r="F602" s="20" t="s">
        <v>1326</v>
      </c>
      <c r="H602" s="21" t="s">
        <v>1324</v>
      </c>
      <c r="I602" s="39" t="s">
        <v>1325</v>
      </c>
      <c r="J602" s="40" t="s">
        <v>511</v>
      </c>
      <c r="K602" s="46">
        <v>24</v>
      </c>
      <c r="L602" s="22">
        <f t="shared" si="405"/>
        <v>2000</v>
      </c>
      <c r="M602" s="42">
        <f t="shared" si="406"/>
        <v>48000</v>
      </c>
      <c r="N602" s="43"/>
      <c r="O602" s="21" t="s">
        <v>1324</v>
      </c>
      <c r="P602" s="39" t="s">
        <v>1325</v>
      </c>
      <c r="Q602" s="40" t="s">
        <v>511</v>
      </c>
      <c r="R602" s="41">
        <f t="shared" si="407"/>
        <v>6</v>
      </c>
      <c r="S602" s="22">
        <f t="shared" si="408"/>
        <v>2000</v>
      </c>
      <c r="T602" s="42">
        <f t="shared" si="409"/>
        <v>12000</v>
      </c>
    </row>
    <row r="603" ht="13.2" customHeight="1" spans="1:20">
      <c r="A603" s="15" t="s">
        <v>1327</v>
      </c>
      <c r="B603" s="16" t="s">
        <v>1328</v>
      </c>
      <c r="C603" s="17" t="s">
        <v>511</v>
      </c>
      <c r="D603" s="18" t="s">
        <v>1329</v>
      </c>
      <c r="E603" s="22">
        <f t="shared" si="404"/>
        <v>2000</v>
      </c>
      <c r="F603" s="20" t="s">
        <v>1330</v>
      </c>
      <c r="H603" s="21" t="s">
        <v>1327</v>
      </c>
      <c r="I603" s="39" t="s">
        <v>1328</v>
      </c>
      <c r="J603" s="40" t="s">
        <v>511</v>
      </c>
      <c r="K603" s="46">
        <v>28</v>
      </c>
      <c r="L603" s="22">
        <f t="shared" si="405"/>
        <v>2000</v>
      </c>
      <c r="M603" s="42">
        <f t="shared" si="406"/>
        <v>56000</v>
      </c>
      <c r="N603" s="43"/>
      <c r="O603" s="21" t="s">
        <v>1327</v>
      </c>
      <c r="P603" s="39" t="s">
        <v>1328</v>
      </c>
      <c r="Q603" s="40" t="s">
        <v>511</v>
      </c>
      <c r="R603" s="41">
        <f t="shared" si="407"/>
        <v>6</v>
      </c>
      <c r="S603" s="22">
        <f t="shared" si="408"/>
        <v>2000</v>
      </c>
      <c r="T603" s="42">
        <f t="shared" si="409"/>
        <v>12000</v>
      </c>
    </row>
    <row r="604" ht="13.2" customHeight="1" spans="1:20">
      <c r="A604" s="15" t="s">
        <v>1331</v>
      </c>
      <c r="B604" s="16" t="s">
        <v>1332</v>
      </c>
      <c r="C604" s="17" t="s">
        <v>511</v>
      </c>
      <c r="D604" s="18" t="s">
        <v>1333</v>
      </c>
      <c r="E604" s="22">
        <f t="shared" si="404"/>
        <v>2000</v>
      </c>
      <c r="F604" s="20" t="s">
        <v>1334</v>
      </c>
      <c r="H604" s="21" t="s">
        <v>1331</v>
      </c>
      <c r="I604" s="39" t="s">
        <v>1332</v>
      </c>
      <c r="J604" s="40" t="s">
        <v>511</v>
      </c>
      <c r="K604" s="46">
        <v>110</v>
      </c>
      <c r="L604" s="22">
        <f t="shared" si="405"/>
        <v>2000</v>
      </c>
      <c r="M604" s="42">
        <f t="shared" si="406"/>
        <v>220000</v>
      </c>
      <c r="N604" s="43"/>
      <c r="O604" s="21" t="s">
        <v>1331</v>
      </c>
      <c r="P604" s="39" t="s">
        <v>1332</v>
      </c>
      <c r="Q604" s="40" t="s">
        <v>511</v>
      </c>
      <c r="R604" s="41">
        <f t="shared" si="407"/>
        <v>25</v>
      </c>
      <c r="S604" s="22">
        <f t="shared" si="408"/>
        <v>2000</v>
      </c>
      <c r="T604" s="42">
        <f t="shared" si="409"/>
        <v>50000</v>
      </c>
    </row>
    <row r="605" ht="13.9" customHeight="1" spans="1:20">
      <c r="A605" s="15"/>
      <c r="B605" s="16"/>
      <c r="C605" s="17"/>
      <c r="D605" s="18"/>
      <c r="E605" s="18"/>
      <c r="F605" s="20"/>
      <c r="H605" s="21"/>
      <c r="I605" s="39"/>
      <c r="J605" s="40"/>
      <c r="K605" s="41"/>
      <c r="L605" s="47"/>
      <c r="M605" s="44"/>
      <c r="N605" s="45"/>
      <c r="O605" s="21"/>
      <c r="P605" s="39"/>
      <c r="Q605" s="40"/>
      <c r="R605" s="47"/>
      <c r="S605" s="47"/>
      <c r="T605" s="44"/>
    </row>
    <row r="606" ht="13.2" customHeight="1" spans="1:20">
      <c r="A606" s="15"/>
      <c r="B606" s="16"/>
      <c r="C606" s="17"/>
      <c r="D606" s="18"/>
      <c r="E606" s="18"/>
      <c r="F606" s="20"/>
      <c r="H606" s="21"/>
      <c r="I606" s="39"/>
      <c r="J606" s="40"/>
      <c r="K606" s="41"/>
      <c r="L606" s="47"/>
      <c r="M606" s="44"/>
      <c r="N606" s="45"/>
      <c r="O606" s="21"/>
      <c r="P606" s="39"/>
      <c r="Q606" s="40"/>
      <c r="R606" s="47"/>
      <c r="S606" s="47"/>
      <c r="T606" s="44"/>
    </row>
    <row r="607" ht="13.2" customHeight="1" spans="1:20">
      <c r="A607" s="15"/>
      <c r="B607" s="16"/>
      <c r="C607" s="17"/>
      <c r="D607" s="18"/>
      <c r="E607" s="18"/>
      <c r="F607" s="20"/>
      <c r="H607" s="21"/>
      <c r="I607" s="39"/>
      <c r="J607" s="40"/>
      <c r="K607" s="41"/>
      <c r="L607" s="47"/>
      <c r="M607" s="44"/>
      <c r="N607" s="45"/>
      <c r="O607" s="21"/>
      <c r="P607" s="39"/>
      <c r="Q607" s="40"/>
      <c r="R607" s="47"/>
      <c r="S607" s="47"/>
      <c r="T607" s="44"/>
    </row>
    <row r="608" ht="13.9" customHeight="1" spans="1:20">
      <c r="A608" s="15"/>
      <c r="B608" s="16"/>
      <c r="C608" s="17"/>
      <c r="D608" s="18"/>
      <c r="E608" s="18"/>
      <c r="F608" s="20"/>
      <c r="H608" s="21"/>
      <c r="I608" s="39"/>
      <c r="J608" s="40"/>
      <c r="K608" s="41"/>
      <c r="L608" s="47"/>
      <c r="M608" s="44"/>
      <c r="N608" s="45"/>
      <c r="O608" s="21"/>
      <c r="P608" s="39"/>
      <c r="Q608" s="40"/>
      <c r="R608" s="47"/>
      <c r="S608" s="47"/>
      <c r="T608" s="44"/>
    </row>
    <row r="609" ht="13.2" customHeight="1" spans="1:20">
      <c r="A609" s="15"/>
      <c r="B609" s="16"/>
      <c r="C609" s="17"/>
      <c r="D609" s="18"/>
      <c r="E609" s="18"/>
      <c r="F609" s="20"/>
      <c r="H609" s="21"/>
      <c r="I609" s="39"/>
      <c r="J609" s="40"/>
      <c r="K609" s="41"/>
      <c r="L609" s="47"/>
      <c r="M609" s="44"/>
      <c r="N609" s="45"/>
      <c r="O609" s="21"/>
      <c r="P609" s="39"/>
      <c r="Q609" s="40"/>
      <c r="R609" s="47"/>
      <c r="S609" s="47"/>
      <c r="T609" s="44"/>
    </row>
    <row r="610" ht="13.9" customHeight="1" spans="1:20">
      <c r="A610" s="15"/>
      <c r="B610" s="16"/>
      <c r="C610" s="17"/>
      <c r="D610" s="18"/>
      <c r="E610" s="18"/>
      <c r="F610" s="20"/>
      <c r="H610" s="21"/>
      <c r="I610" s="39"/>
      <c r="J610" s="40"/>
      <c r="K610" s="41"/>
      <c r="L610" s="47"/>
      <c r="M610" s="44"/>
      <c r="N610" s="45"/>
      <c r="O610" s="21"/>
      <c r="P610" s="39"/>
      <c r="Q610" s="40"/>
      <c r="R610" s="47"/>
      <c r="S610" s="47"/>
      <c r="T610" s="44"/>
    </row>
    <row r="611" ht="13.2" customHeight="1" spans="1:20">
      <c r="A611" s="15"/>
      <c r="B611" s="16"/>
      <c r="C611" s="17"/>
      <c r="D611" s="18"/>
      <c r="E611" s="18"/>
      <c r="F611" s="20"/>
      <c r="H611" s="21"/>
      <c r="I611" s="39"/>
      <c r="J611" s="40"/>
      <c r="K611" s="41"/>
      <c r="L611" s="47"/>
      <c r="M611" s="44"/>
      <c r="N611" s="45"/>
      <c r="O611" s="21"/>
      <c r="P611" s="39"/>
      <c r="Q611" s="40"/>
      <c r="R611" s="47"/>
      <c r="S611" s="47"/>
      <c r="T611" s="44"/>
    </row>
    <row r="612" ht="13.2" customHeight="1" spans="1:20">
      <c r="A612" s="15"/>
      <c r="B612" s="16"/>
      <c r="C612" s="17"/>
      <c r="D612" s="18"/>
      <c r="E612" s="18"/>
      <c r="F612" s="20"/>
      <c r="H612" s="21"/>
      <c r="I612" s="39"/>
      <c r="J612" s="40"/>
      <c r="K612" s="41"/>
      <c r="L612" s="47"/>
      <c r="M612" s="44"/>
      <c r="N612" s="45"/>
      <c r="O612" s="21"/>
      <c r="P612" s="39"/>
      <c r="Q612" s="40"/>
      <c r="R612" s="47"/>
      <c r="S612" s="47"/>
      <c r="T612" s="44"/>
    </row>
    <row r="613" ht="13.9" customHeight="1" spans="1:20">
      <c r="A613" s="15"/>
      <c r="B613" s="16"/>
      <c r="C613" s="17"/>
      <c r="D613" s="18"/>
      <c r="E613" s="18"/>
      <c r="F613" s="20"/>
      <c r="H613" s="21"/>
      <c r="I613" s="39"/>
      <c r="J613" s="40"/>
      <c r="K613" s="41"/>
      <c r="L613" s="47"/>
      <c r="M613" s="44"/>
      <c r="N613" s="45"/>
      <c r="O613" s="21"/>
      <c r="P613" s="39"/>
      <c r="Q613" s="40"/>
      <c r="R613" s="47"/>
      <c r="S613" s="47"/>
      <c r="T613" s="44"/>
    </row>
    <row r="614" ht="13.2" customHeight="1" spans="1:20">
      <c r="A614" s="15"/>
      <c r="B614" s="16"/>
      <c r="C614" s="17"/>
      <c r="D614" s="18"/>
      <c r="E614" s="18"/>
      <c r="F614" s="20"/>
      <c r="H614" s="21"/>
      <c r="I614" s="39"/>
      <c r="J614" s="40"/>
      <c r="K614" s="41"/>
      <c r="L614" s="47"/>
      <c r="M614" s="44"/>
      <c r="N614" s="45"/>
      <c r="O614" s="21"/>
      <c r="P614" s="39"/>
      <c r="Q614" s="40"/>
      <c r="R614" s="47"/>
      <c r="S614" s="47"/>
      <c r="T614" s="44"/>
    </row>
    <row r="615" ht="13.2" customHeight="1" spans="1:20">
      <c r="A615" s="15"/>
      <c r="B615" s="16"/>
      <c r="C615" s="17"/>
      <c r="D615" s="18"/>
      <c r="E615" s="18"/>
      <c r="F615" s="20"/>
      <c r="H615" s="21"/>
      <c r="I615" s="39"/>
      <c r="J615" s="40"/>
      <c r="K615" s="41"/>
      <c r="L615" s="47"/>
      <c r="M615" s="44"/>
      <c r="N615" s="45"/>
      <c r="O615" s="21"/>
      <c r="P615" s="39"/>
      <c r="Q615" s="40"/>
      <c r="R615" s="47"/>
      <c r="S615" s="47"/>
      <c r="T615" s="44"/>
    </row>
    <row r="616" ht="13.9" customHeight="1" spans="1:20">
      <c r="A616" s="15"/>
      <c r="B616" s="16"/>
      <c r="C616" s="17"/>
      <c r="D616" s="18"/>
      <c r="E616" s="18"/>
      <c r="F616" s="20"/>
      <c r="H616" s="21"/>
      <c r="I616" s="39"/>
      <c r="J616" s="40"/>
      <c r="K616" s="41"/>
      <c r="L616" s="47"/>
      <c r="M616" s="44"/>
      <c r="N616" s="45"/>
      <c r="O616" s="21"/>
      <c r="P616" s="39"/>
      <c r="Q616" s="40"/>
      <c r="R616" s="47"/>
      <c r="S616" s="47"/>
      <c r="T616" s="44"/>
    </row>
    <row r="617" ht="13.2" customHeight="1" spans="1:20">
      <c r="A617" s="15"/>
      <c r="B617" s="16"/>
      <c r="C617" s="17"/>
      <c r="D617" s="18"/>
      <c r="E617" s="18"/>
      <c r="F617" s="20"/>
      <c r="H617" s="21"/>
      <c r="I617" s="39"/>
      <c r="J617" s="40"/>
      <c r="K617" s="41"/>
      <c r="L617" s="47"/>
      <c r="M617" s="44"/>
      <c r="N617" s="45"/>
      <c r="O617" s="21"/>
      <c r="P617" s="39"/>
      <c r="Q617" s="40"/>
      <c r="R617" s="47"/>
      <c r="S617" s="47"/>
      <c r="T617" s="44"/>
    </row>
    <row r="618" ht="13.9" customHeight="1" spans="1:20">
      <c r="A618" s="15"/>
      <c r="B618" s="16"/>
      <c r="C618" s="17"/>
      <c r="D618" s="18"/>
      <c r="E618" s="18"/>
      <c r="F618" s="20"/>
      <c r="H618" s="21"/>
      <c r="I618" s="39"/>
      <c r="J618" s="40"/>
      <c r="K618" s="41"/>
      <c r="L618" s="47"/>
      <c r="M618" s="44"/>
      <c r="N618" s="45"/>
      <c r="O618" s="21"/>
      <c r="P618" s="39"/>
      <c r="Q618" s="40"/>
      <c r="R618" s="47"/>
      <c r="S618" s="47"/>
      <c r="T618" s="44"/>
    </row>
    <row r="619" ht="13.2" customHeight="1" spans="1:20">
      <c r="A619" s="15"/>
      <c r="B619" s="16"/>
      <c r="C619" s="17"/>
      <c r="D619" s="18"/>
      <c r="E619" s="18"/>
      <c r="F619" s="20"/>
      <c r="H619" s="21"/>
      <c r="I619" s="39"/>
      <c r="J619" s="40"/>
      <c r="K619" s="41"/>
      <c r="L619" s="47"/>
      <c r="M619" s="44"/>
      <c r="N619" s="45"/>
      <c r="O619" s="21"/>
      <c r="P619" s="39"/>
      <c r="Q619" s="40"/>
      <c r="R619" s="47"/>
      <c r="S619" s="47"/>
      <c r="T619" s="44"/>
    </row>
    <row r="620" ht="13.2" customHeight="1" spans="1:20">
      <c r="A620" s="15"/>
      <c r="B620" s="16"/>
      <c r="C620" s="17"/>
      <c r="D620" s="18"/>
      <c r="E620" s="18"/>
      <c r="F620" s="20"/>
      <c r="H620" s="21"/>
      <c r="I620" s="39"/>
      <c r="J620" s="40"/>
      <c r="K620" s="41"/>
      <c r="L620" s="47"/>
      <c r="M620" s="44"/>
      <c r="N620" s="45"/>
      <c r="O620" s="21"/>
      <c r="P620" s="39"/>
      <c r="Q620" s="40"/>
      <c r="R620" s="47"/>
      <c r="S620" s="47"/>
      <c r="T620" s="44"/>
    </row>
    <row r="621" ht="13.9" customHeight="1" spans="1:20">
      <c r="A621" s="15"/>
      <c r="B621" s="16"/>
      <c r="C621" s="17"/>
      <c r="D621" s="18"/>
      <c r="E621" s="18"/>
      <c r="F621" s="20"/>
      <c r="H621" s="21"/>
      <c r="I621" s="39"/>
      <c r="J621" s="40"/>
      <c r="K621" s="41"/>
      <c r="L621" s="47"/>
      <c r="M621" s="44"/>
      <c r="N621" s="45"/>
      <c r="O621" s="21"/>
      <c r="P621" s="39"/>
      <c r="Q621" s="40"/>
      <c r="R621" s="47"/>
      <c r="S621" s="47"/>
      <c r="T621" s="44"/>
    </row>
    <row r="622" ht="13.2" customHeight="1" spans="1:20">
      <c r="A622" s="15"/>
      <c r="B622" s="16"/>
      <c r="C622" s="17"/>
      <c r="D622" s="18"/>
      <c r="E622" s="18"/>
      <c r="F622" s="20"/>
      <c r="H622" s="21"/>
      <c r="I622" s="39"/>
      <c r="J622" s="40"/>
      <c r="K622" s="41"/>
      <c r="L622" s="47"/>
      <c r="M622" s="44"/>
      <c r="N622" s="45"/>
      <c r="O622" s="21"/>
      <c r="P622" s="39"/>
      <c r="Q622" s="40"/>
      <c r="R622" s="47"/>
      <c r="S622" s="47"/>
      <c r="T622" s="44"/>
    </row>
    <row r="623" ht="13.2" customHeight="1" spans="1:20">
      <c r="A623" s="15"/>
      <c r="B623" s="16"/>
      <c r="C623" s="17"/>
      <c r="D623" s="18"/>
      <c r="E623" s="18"/>
      <c r="F623" s="20"/>
      <c r="H623" s="21"/>
      <c r="I623" s="39"/>
      <c r="J623" s="40"/>
      <c r="K623" s="41"/>
      <c r="L623" s="47"/>
      <c r="M623" s="44"/>
      <c r="N623" s="45"/>
      <c r="O623" s="21"/>
      <c r="P623" s="39"/>
      <c r="Q623" s="40"/>
      <c r="R623" s="47"/>
      <c r="S623" s="47"/>
      <c r="T623" s="44"/>
    </row>
    <row r="624" ht="13.9" customHeight="1" spans="1:20">
      <c r="A624" s="15"/>
      <c r="B624" s="16"/>
      <c r="C624" s="17"/>
      <c r="D624" s="18"/>
      <c r="E624" s="18"/>
      <c r="F624" s="20"/>
      <c r="H624" s="21"/>
      <c r="I624" s="39"/>
      <c r="J624" s="40"/>
      <c r="K624" s="41"/>
      <c r="L624" s="47"/>
      <c r="M624" s="44"/>
      <c r="N624" s="45"/>
      <c r="O624" s="21"/>
      <c r="P624" s="39"/>
      <c r="Q624" s="40"/>
      <c r="R624" s="47"/>
      <c r="S624" s="47"/>
      <c r="T624" s="44"/>
    </row>
    <row r="625" ht="13.2" customHeight="1" spans="1:20">
      <c r="A625" s="15"/>
      <c r="B625" s="16"/>
      <c r="C625" s="17"/>
      <c r="D625" s="18"/>
      <c r="E625" s="18"/>
      <c r="F625" s="20"/>
      <c r="H625" s="21"/>
      <c r="I625" s="39"/>
      <c r="J625" s="40"/>
      <c r="K625" s="41"/>
      <c r="L625" s="47"/>
      <c r="M625" s="44"/>
      <c r="N625" s="45"/>
      <c r="O625" s="21"/>
      <c r="P625" s="39"/>
      <c r="Q625" s="40"/>
      <c r="R625" s="47"/>
      <c r="S625" s="47"/>
      <c r="T625" s="44"/>
    </row>
    <row r="626" ht="13.9" customHeight="1" spans="1:20">
      <c r="A626" s="15"/>
      <c r="B626" s="16"/>
      <c r="C626" s="17"/>
      <c r="D626" s="18"/>
      <c r="E626" s="18"/>
      <c r="F626" s="20"/>
      <c r="H626" s="21"/>
      <c r="I626" s="39"/>
      <c r="J626" s="40"/>
      <c r="K626" s="41"/>
      <c r="L626" s="47"/>
      <c r="M626" s="44"/>
      <c r="N626" s="45"/>
      <c r="O626" s="21"/>
      <c r="P626" s="39"/>
      <c r="Q626" s="40"/>
      <c r="R626" s="47"/>
      <c r="S626" s="47"/>
      <c r="T626" s="44"/>
    </row>
    <row r="627" ht="13.2" customHeight="1" spans="1:20">
      <c r="A627" s="15"/>
      <c r="B627" s="16"/>
      <c r="C627" s="17"/>
      <c r="D627" s="18"/>
      <c r="E627" s="18"/>
      <c r="F627" s="20"/>
      <c r="H627" s="21"/>
      <c r="I627" s="39"/>
      <c r="J627" s="40"/>
      <c r="K627" s="41"/>
      <c r="L627" s="47"/>
      <c r="M627" s="44"/>
      <c r="N627" s="45"/>
      <c r="O627" s="21"/>
      <c r="P627" s="39"/>
      <c r="Q627" s="40"/>
      <c r="R627" s="47"/>
      <c r="S627" s="47"/>
      <c r="T627" s="44"/>
    </row>
    <row r="628" ht="13.2" customHeight="1" spans="1:20">
      <c r="A628" s="15"/>
      <c r="B628" s="16"/>
      <c r="C628" s="17"/>
      <c r="D628" s="18"/>
      <c r="E628" s="18"/>
      <c r="F628" s="20"/>
      <c r="H628" s="21"/>
      <c r="I628" s="39"/>
      <c r="J628" s="40"/>
      <c r="K628" s="41"/>
      <c r="L628" s="47"/>
      <c r="M628" s="44"/>
      <c r="N628" s="45"/>
      <c r="O628" s="21"/>
      <c r="P628" s="39"/>
      <c r="Q628" s="40"/>
      <c r="R628" s="47"/>
      <c r="S628" s="47"/>
      <c r="T628" s="44"/>
    </row>
    <row r="629" ht="27.85" customHeight="1" spans="1:20">
      <c r="A629" s="23"/>
      <c r="B629" s="24" t="s">
        <v>1335</v>
      </c>
      <c r="C629" s="25" t="s">
        <v>50</v>
      </c>
      <c r="D629" s="25"/>
      <c r="E629" s="25"/>
      <c r="F629" s="26"/>
      <c r="H629" s="27"/>
      <c r="I629" s="48" t="s">
        <v>1335</v>
      </c>
      <c r="J629" s="49">
        <f>SUM(M532:M577)+SUM(M585:M628)</f>
        <v>12576486.1340045</v>
      </c>
      <c r="K629" s="49"/>
      <c r="L629" s="50"/>
      <c r="M629" s="51"/>
      <c r="N629" s="35"/>
      <c r="O629" s="27"/>
      <c r="P629" s="48" t="s">
        <v>1335</v>
      </c>
      <c r="Q629" s="49">
        <f>SUM(T532:T577)+SUM(T585:T628)</f>
        <v>3402459.86599551</v>
      </c>
      <c r="R629" s="49"/>
      <c r="S629" s="50"/>
      <c r="T629" s="51"/>
    </row>
    <row r="630" ht="16.1" customHeight="1" spans="1:20">
      <c r="A630" s="4" t="s">
        <v>80</v>
      </c>
      <c r="B630" s="4"/>
      <c r="C630" s="5" t="s">
        <v>81</v>
      </c>
      <c r="D630" s="5"/>
      <c r="E630" s="5"/>
      <c r="F630" s="5"/>
      <c r="H630" s="6" t="s">
        <v>80</v>
      </c>
      <c r="I630" s="6"/>
      <c r="J630" s="29" t="s">
        <v>81</v>
      </c>
      <c r="K630" s="30"/>
      <c r="L630" s="29"/>
      <c r="M630" s="29"/>
      <c r="N630" s="29"/>
      <c r="O630" s="6" t="s">
        <v>80</v>
      </c>
      <c r="P630" s="6"/>
      <c r="Q630" s="29" t="s">
        <v>81</v>
      </c>
      <c r="R630" s="29"/>
      <c r="S630" s="29"/>
      <c r="T630" s="29"/>
    </row>
    <row r="631" ht="16.85" customHeight="1" spans="1:20">
      <c r="A631" s="4"/>
      <c r="B631" s="4"/>
      <c r="C631" s="4"/>
      <c r="D631" s="4"/>
      <c r="E631" s="4"/>
      <c r="F631" s="4"/>
      <c r="H631" s="6"/>
      <c r="I631" s="6"/>
      <c r="J631" s="6"/>
      <c r="K631" s="31"/>
      <c r="L631" s="6"/>
      <c r="M631" s="6"/>
      <c r="N631" s="6"/>
      <c r="O631" s="6"/>
      <c r="P631" s="6"/>
      <c r="Q631" s="6"/>
      <c r="R631" s="6"/>
      <c r="S631" s="6"/>
      <c r="T631" s="6"/>
    </row>
    <row r="632" ht="32.95" customHeight="1" spans="1:20">
      <c r="A632" s="2" t="s">
        <v>82</v>
      </c>
      <c r="B632" s="2"/>
      <c r="C632" s="2"/>
      <c r="D632" s="2"/>
      <c r="E632" s="2"/>
      <c r="F632" s="2"/>
      <c r="H632" s="3" t="s">
        <v>82</v>
      </c>
      <c r="I632" s="3"/>
      <c r="J632" s="3"/>
      <c r="K632" s="28"/>
      <c r="L632" s="3"/>
      <c r="M632" s="3"/>
      <c r="N632" s="3"/>
      <c r="O632" s="3" t="s">
        <v>82</v>
      </c>
      <c r="P632" s="3"/>
      <c r="Q632" s="3"/>
      <c r="R632" s="3"/>
      <c r="S632" s="3"/>
      <c r="T632" s="3"/>
    </row>
    <row r="633" ht="13.9" customHeight="1" spans="1:20">
      <c r="A633" s="4" t="s">
        <v>18</v>
      </c>
      <c r="B633" s="4"/>
      <c r="C633" s="5" t="s">
        <v>19</v>
      </c>
      <c r="D633" s="5"/>
      <c r="E633" s="5"/>
      <c r="F633" s="5"/>
      <c r="H633" s="6" t="s">
        <v>18</v>
      </c>
      <c r="I633" s="6"/>
      <c r="J633" s="29" t="s">
        <v>19</v>
      </c>
      <c r="K633" s="30"/>
      <c r="L633" s="29"/>
      <c r="M633" s="29"/>
      <c r="N633" s="29"/>
      <c r="O633" s="6" t="s">
        <v>18</v>
      </c>
      <c r="P633" s="6"/>
      <c r="Q633" s="29" t="s">
        <v>19</v>
      </c>
      <c r="R633" s="29"/>
      <c r="S633" s="29"/>
      <c r="T633" s="29"/>
    </row>
    <row r="634" ht="13.9" customHeight="1" spans="1:20">
      <c r="A634" s="4" t="s">
        <v>20</v>
      </c>
      <c r="B634" s="4"/>
      <c r="C634" s="4"/>
      <c r="D634" s="6" t="s">
        <v>1336</v>
      </c>
      <c r="E634" s="6" t="s">
        <v>84</v>
      </c>
      <c r="F634" s="5" t="s">
        <v>85</v>
      </c>
      <c r="H634" s="6" t="s">
        <v>22</v>
      </c>
      <c r="I634" s="6"/>
      <c r="J634" s="6"/>
      <c r="K634" s="31" t="s">
        <v>1336</v>
      </c>
      <c r="L634" s="6" t="s">
        <v>84</v>
      </c>
      <c r="M634" s="29" t="s">
        <v>85</v>
      </c>
      <c r="N634" s="29"/>
      <c r="O634" s="6" t="s">
        <v>23</v>
      </c>
      <c r="P634" s="6"/>
      <c r="Q634" s="6"/>
      <c r="R634" s="6" t="s">
        <v>1336</v>
      </c>
      <c r="S634" s="6" t="s">
        <v>84</v>
      </c>
      <c r="T634" s="29" t="s">
        <v>85</v>
      </c>
    </row>
    <row r="635" ht="27.85" customHeight="1" spans="1:20">
      <c r="A635" s="7" t="s">
        <v>1337</v>
      </c>
      <c r="B635" s="8"/>
      <c r="C635" s="8"/>
      <c r="D635" s="8"/>
      <c r="E635" s="8"/>
      <c r="F635" s="9"/>
      <c r="H635" s="10" t="s">
        <v>1337</v>
      </c>
      <c r="I635" s="32"/>
      <c r="J635" s="32"/>
      <c r="K635" s="33"/>
      <c r="L635" s="32"/>
      <c r="M635" s="34"/>
      <c r="N635" s="35"/>
      <c r="O635" s="10" t="s">
        <v>1337</v>
      </c>
      <c r="P635" s="32"/>
      <c r="Q635" s="32"/>
      <c r="R635" s="32"/>
      <c r="S635" s="32"/>
      <c r="T635" s="34"/>
    </row>
    <row r="636" ht="13.9" customHeight="1" spans="1:20">
      <c r="A636" s="11" t="s">
        <v>87</v>
      </c>
      <c r="B636" s="12" t="s">
        <v>88</v>
      </c>
      <c r="C636" s="12" t="s">
        <v>89</v>
      </c>
      <c r="D636" s="12" t="s">
        <v>90</v>
      </c>
      <c r="E636" s="12" t="s">
        <v>91</v>
      </c>
      <c r="F636" s="13" t="s">
        <v>92</v>
      </c>
      <c r="H636" s="14" t="s">
        <v>87</v>
      </c>
      <c r="I636" s="36" t="s">
        <v>88</v>
      </c>
      <c r="J636" s="36" t="s">
        <v>89</v>
      </c>
      <c r="K636" s="37" t="s">
        <v>90</v>
      </c>
      <c r="L636" s="36" t="s">
        <v>91</v>
      </c>
      <c r="M636" s="38" t="s">
        <v>92</v>
      </c>
      <c r="N636" s="35"/>
      <c r="O636" s="14" t="s">
        <v>87</v>
      </c>
      <c r="P636" s="36" t="s">
        <v>88</v>
      </c>
      <c r="Q636" s="36" t="s">
        <v>89</v>
      </c>
      <c r="R636" s="36" t="s">
        <v>90</v>
      </c>
      <c r="S636" s="36" t="s">
        <v>91</v>
      </c>
      <c r="T636" s="38" t="s">
        <v>92</v>
      </c>
    </row>
    <row r="637" ht="13.2" customHeight="1" spans="1:20">
      <c r="A637" s="15" t="s">
        <v>1338</v>
      </c>
      <c r="B637" s="16" t="s">
        <v>1339</v>
      </c>
      <c r="C637" s="17"/>
      <c r="D637" s="18"/>
      <c r="E637" s="18"/>
      <c r="F637" s="20"/>
      <c r="H637" s="21" t="s">
        <v>1338</v>
      </c>
      <c r="I637" s="39" t="s">
        <v>1339</v>
      </c>
      <c r="J637" s="40"/>
      <c r="K637" s="66"/>
      <c r="L637" s="47"/>
      <c r="M637" s="44"/>
      <c r="N637" s="45"/>
      <c r="O637" s="21" t="s">
        <v>1338</v>
      </c>
      <c r="P637" s="39" t="s">
        <v>1339</v>
      </c>
      <c r="Q637" s="40"/>
      <c r="R637" s="47"/>
      <c r="S637" s="47"/>
      <c r="T637" s="44"/>
    </row>
    <row r="638" ht="13.9" customHeight="1" spans="1:20">
      <c r="A638" s="15" t="s">
        <v>1340</v>
      </c>
      <c r="B638" s="16" t="s">
        <v>1341</v>
      </c>
      <c r="C638" s="17" t="s">
        <v>108</v>
      </c>
      <c r="D638" s="18" t="s">
        <v>1342</v>
      </c>
      <c r="E638" s="22">
        <f t="shared" ref="E638:E642" si="410">F638/D638</f>
        <v>313.089650145773</v>
      </c>
      <c r="F638" s="20" t="s">
        <v>1343</v>
      </c>
      <c r="H638" s="21" t="s">
        <v>1340</v>
      </c>
      <c r="I638" s="39" t="s">
        <v>1341</v>
      </c>
      <c r="J638" s="40" t="s">
        <v>108</v>
      </c>
      <c r="K638" s="46">
        <v>1281</v>
      </c>
      <c r="L638" s="22">
        <f t="shared" ref="L638:L642" si="411">E638</f>
        <v>313.089650145773</v>
      </c>
      <c r="M638" s="42">
        <f t="shared" ref="M638:M642" si="412">K638*L638</f>
        <v>401067.841836735</v>
      </c>
      <c r="N638" s="43"/>
      <c r="O638" s="21" t="s">
        <v>1340</v>
      </c>
      <c r="P638" s="39" t="s">
        <v>1341</v>
      </c>
      <c r="Q638" s="40" t="s">
        <v>108</v>
      </c>
      <c r="R638" s="41">
        <f t="shared" ref="R638:R642" si="413">D638-K638</f>
        <v>91</v>
      </c>
      <c r="S638" s="22">
        <f t="shared" ref="S638:S642" si="414">L638</f>
        <v>313.089650145773</v>
      </c>
      <c r="T638" s="42">
        <f t="shared" ref="T638:T642" si="415">R638*S638</f>
        <v>28491.1581632653</v>
      </c>
    </row>
    <row r="639" ht="13.2" customHeight="1" spans="1:20">
      <c r="A639" s="15" t="s">
        <v>1344</v>
      </c>
      <c r="B639" s="16" t="s">
        <v>1345</v>
      </c>
      <c r="C639" s="17"/>
      <c r="D639" s="18"/>
      <c r="E639" s="18"/>
      <c r="F639" s="20"/>
      <c r="H639" s="21" t="s">
        <v>1344</v>
      </c>
      <c r="I639" s="39" t="s">
        <v>1345</v>
      </c>
      <c r="J639" s="40"/>
      <c r="K639" s="46"/>
      <c r="L639" s="47"/>
      <c r="M639" s="44"/>
      <c r="N639" s="45"/>
      <c r="O639" s="21" t="s">
        <v>1344</v>
      </c>
      <c r="P639" s="39" t="s">
        <v>1345</v>
      </c>
      <c r="Q639" s="40"/>
      <c r="R639" s="47"/>
      <c r="S639" s="47"/>
      <c r="T639" s="44"/>
    </row>
    <row r="640" ht="13.2" customHeight="1" spans="1:20">
      <c r="A640" s="15" t="s">
        <v>1346</v>
      </c>
      <c r="B640" s="16" t="s">
        <v>1347</v>
      </c>
      <c r="C640" s="17" t="s">
        <v>108</v>
      </c>
      <c r="D640" s="18" t="s">
        <v>1348</v>
      </c>
      <c r="E640" s="22">
        <f t="shared" si="410"/>
        <v>553.962264150943</v>
      </c>
      <c r="F640" s="20" t="s">
        <v>1349</v>
      </c>
      <c r="H640" s="21" t="s">
        <v>1346</v>
      </c>
      <c r="I640" s="39" t="s">
        <v>1347</v>
      </c>
      <c r="J640" s="40" t="s">
        <v>108</v>
      </c>
      <c r="K640" s="46">
        <v>53</v>
      </c>
      <c r="L640" s="22">
        <f t="shared" si="411"/>
        <v>553.962264150943</v>
      </c>
      <c r="M640" s="42">
        <f t="shared" si="412"/>
        <v>29360</v>
      </c>
      <c r="N640" s="43"/>
      <c r="O640" s="21" t="s">
        <v>1346</v>
      </c>
      <c r="P640" s="39" t="s">
        <v>1347</v>
      </c>
      <c r="Q640" s="40" t="s">
        <v>108</v>
      </c>
      <c r="R640" s="41">
        <f t="shared" si="413"/>
        <v>0</v>
      </c>
      <c r="S640" s="22">
        <f t="shared" si="414"/>
        <v>553.962264150943</v>
      </c>
      <c r="T640" s="42">
        <f t="shared" si="415"/>
        <v>0</v>
      </c>
    </row>
    <row r="641" ht="13.9" customHeight="1" spans="1:20">
      <c r="A641" s="15" t="s">
        <v>1350</v>
      </c>
      <c r="B641" s="16" t="s">
        <v>1351</v>
      </c>
      <c r="C641" s="17" t="s">
        <v>108</v>
      </c>
      <c r="D641" s="18" t="s">
        <v>1352</v>
      </c>
      <c r="E641" s="22">
        <f t="shared" si="410"/>
        <v>354.260011072154</v>
      </c>
      <c r="F641" s="20" t="s">
        <v>1353</v>
      </c>
      <c r="H641" s="21" t="s">
        <v>1350</v>
      </c>
      <c r="I641" s="39" t="s">
        <v>1351</v>
      </c>
      <c r="J641" s="40" t="s">
        <v>108</v>
      </c>
      <c r="K641" s="46">
        <v>4247</v>
      </c>
      <c r="L641" s="22">
        <f t="shared" si="411"/>
        <v>354.260011072154</v>
      </c>
      <c r="M641" s="42">
        <f t="shared" si="412"/>
        <v>1504542.26702344</v>
      </c>
      <c r="N641" s="43"/>
      <c r="O641" s="21" t="s">
        <v>1350</v>
      </c>
      <c r="P641" s="39" t="s">
        <v>1351</v>
      </c>
      <c r="Q641" s="40" t="s">
        <v>108</v>
      </c>
      <c r="R641" s="41">
        <f t="shared" si="413"/>
        <v>1172</v>
      </c>
      <c r="S641" s="22">
        <f t="shared" si="414"/>
        <v>354.260011072154</v>
      </c>
      <c r="T641" s="42">
        <f t="shared" si="415"/>
        <v>415192.732976564</v>
      </c>
    </row>
    <row r="642" ht="13.2" customHeight="1" spans="1:20">
      <c r="A642" s="15" t="s">
        <v>1354</v>
      </c>
      <c r="B642" s="16" t="s">
        <v>1355</v>
      </c>
      <c r="C642" s="17" t="s">
        <v>130</v>
      </c>
      <c r="D642" s="18" t="s">
        <v>1356</v>
      </c>
      <c r="E642" s="22">
        <f t="shared" si="410"/>
        <v>3152.54166666667</v>
      </c>
      <c r="F642" s="20" t="s">
        <v>1357</v>
      </c>
      <c r="H642" s="21" t="s">
        <v>1354</v>
      </c>
      <c r="I642" s="39" t="s">
        <v>1355</v>
      </c>
      <c r="J642" s="40" t="s">
        <v>130</v>
      </c>
      <c r="K642" s="46">
        <v>19</v>
      </c>
      <c r="L642" s="22">
        <f t="shared" si="411"/>
        <v>3152.54166666667</v>
      </c>
      <c r="M642" s="42">
        <f t="shared" si="412"/>
        <v>59898.2916666667</v>
      </c>
      <c r="N642" s="43"/>
      <c r="O642" s="21" t="s">
        <v>1354</v>
      </c>
      <c r="P642" s="39" t="s">
        <v>1355</v>
      </c>
      <c r="Q642" s="40" t="s">
        <v>130</v>
      </c>
      <c r="R642" s="41">
        <f t="shared" si="413"/>
        <v>5</v>
      </c>
      <c r="S642" s="22">
        <f t="shared" si="414"/>
        <v>3152.54166666667</v>
      </c>
      <c r="T642" s="42">
        <f t="shared" si="415"/>
        <v>15762.7083333333</v>
      </c>
    </row>
    <row r="643" ht="13.9" customHeight="1" spans="1:20">
      <c r="A643" s="15" t="s">
        <v>1358</v>
      </c>
      <c r="B643" s="16" t="s">
        <v>1359</v>
      </c>
      <c r="C643" s="17"/>
      <c r="D643" s="18"/>
      <c r="E643" s="18"/>
      <c r="F643" s="20"/>
      <c r="H643" s="21" t="s">
        <v>1358</v>
      </c>
      <c r="I643" s="39" t="s">
        <v>1359</v>
      </c>
      <c r="J643" s="40"/>
      <c r="K643" s="46"/>
      <c r="L643" s="47"/>
      <c r="M643" s="44"/>
      <c r="N643" s="45"/>
      <c r="O643" s="21" t="s">
        <v>1358</v>
      </c>
      <c r="P643" s="39" t="s">
        <v>1359</v>
      </c>
      <c r="Q643" s="40"/>
      <c r="R643" s="47"/>
      <c r="S643" s="47"/>
      <c r="T643" s="44"/>
    </row>
    <row r="644" ht="13.2" customHeight="1" spans="1:20">
      <c r="A644" s="15" t="s">
        <v>1360</v>
      </c>
      <c r="B644" s="16" t="s">
        <v>1361</v>
      </c>
      <c r="C644" s="17" t="s">
        <v>1362</v>
      </c>
      <c r="D644" s="18" t="s">
        <v>1363</v>
      </c>
      <c r="E644" s="22">
        <f t="shared" ref="E644:E649" si="416">F644/D644</f>
        <v>1303.78260869565</v>
      </c>
      <c r="F644" s="20" t="s">
        <v>1364</v>
      </c>
      <c r="H644" s="21" t="s">
        <v>1360</v>
      </c>
      <c r="I644" s="39" t="s">
        <v>1361</v>
      </c>
      <c r="J644" s="40" t="s">
        <v>1362</v>
      </c>
      <c r="K644" s="46">
        <v>17</v>
      </c>
      <c r="L644" s="22">
        <f t="shared" ref="L644:L650" si="417">E644</f>
        <v>1303.78260869565</v>
      </c>
      <c r="M644" s="42">
        <f t="shared" ref="M644:M650" si="418">K644*L644</f>
        <v>22164.3043478261</v>
      </c>
      <c r="N644" s="43"/>
      <c r="O644" s="21" t="s">
        <v>1360</v>
      </c>
      <c r="P644" s="39" t="s">
        <v>1361</v>
      </c>
      <c r="Q644" s="40" t="s">
        <v>1362</v>
      </c>
      <c r="R644" s="41">
        <f t="shared" ref="R644:R654" si="419">D644-K644</f>
        <v>6</v>
      </c>
      <c r="S644" s="22">
        <f t="shared" ref="S644:S654" si="420">L644</f>
        <v>1303.78260869565</v>
      </c>
      <c r="T644" s="42">
        <f t="shared" ref="T644:T654" si="421">R644*S644</f>
        <v>7822.69565217391</v>
      </c>
    </row>
    <row r="645" ht="13.2" customHeight="1" spans="1:20">
      <c r="A645" s="15" t="s">
        <v>1365</v>
      </c>
      <c r="B645" s="16" t="s">
        <v>1366</v>
      </c>
      <c r="C645" s="17" t="s">
        <v>1362</v>
      </c>
      <c r="D645" s="18" t="s">
        <v>1367</v>
      </c>
      <c r="E645" s="22">
        <f t="shared" si="416"/>
        <v>1485.9375</v>
      </c>
      <c r="F645" s="20" t="s">
        <v>1368</v>
      </c>
      <c r="H645" s="21" t="s">
        <v>1365</v>
      </c>
      <c r="I645" s="39" t="s">
        <v>1366</v>
      </c>
      <c r="J645" s="40" t="s">
        <v>1362</v>
      </c>
      <c r="K645" s="46">
        <v>8</v>
      </c>
      <c r="L645" s="22">
        <f t="shared" si="417"/>
        <v>1485.9375</v>
      </c>
      <c r="M645" s="42">
        <f t="shared" si="418"/>
        <v>11887.5</v>
      </c>
      <c r="N645" s="43"/>
      <c r="O645" s="21" t="s">
        <v>1365</v>
      </c>
      <c r="P645" s="39" t="s">
        <v>1366</v>
      </c>
      <c r="Q645" s="40" t="s">
        <v>1362</v>
      </c>
      <c r="R645" s="41">
        <f t="shared" si="419"/>
        <v>8</v>
      </c>
      <c r="S645" s="22">
        <f t="shared" si="420"/>
        <v>1485.9375</v>
      </c>
      <c r="T645" s="42">
        <f t="shared" si="421"/>
        <v>11887.5</v>
      </c>
    </row>
    <row r="646" ht="13.9" customHeight="1" spans="1:20">
      <c r="A646" s="15" t="s">
        <v>1369</v>
      </c>
      <c r="B646" s="16" t="s">
        <v>1370</v>
      </c>
      <c r="C646" s="17" t="s">
        <v>1362</v>
      </c>
      <c r="D646" s="18" t="s">
        <v>1371</v>
      </c>
      <c r="E646" s="22">
        <f t="shared" si="416"/>
        <v>1661.22222222222</v>
      </c>
      <c r="F646" s="20" t="s">
        <v>1372</v>
      </c>
      <c r="H646" s="21" t="s">
        <v>1369</v>
      </c>
      <c r="I646" s="39" t="s">
        <v>1370</v>
      </c>
      <c r="J646" s="40" t="s">
        <v>1362</v>
      </c>
      <c r="K646" s="46">
        <v>42</v>
      </c>
      <c r="L646" s="22">
        <f t="shared" si="417"/>
        <v>1661.22222222222</v>
      </c>
      <c r="M646" s="42">
        <f t="shared" si="418"/>
        <v>69771.3333333333</v>
      </c>
      <c r="N646" s="43"/>
      <c r="O646" s="21" t="s">
        <v>1369</v>
      </c>
      <c r="P646" s="39" t="s">
        <v>1370</v>
      </c>
      <c r="Q646" s="40" t="s">
        <v>1362</v>
      </c>
      <c r="R646" s="41">
        <f t="shared" si="419"/>
        <v>12</v>
      </c>
      <c r="S646" s="22">
        <f t="shared" si="420"/>
        <v>1661.22222222222</v>
      </c>
      <c r="T646" s="42">
        <f t="shared" si="421"/>
        <v>19934.6666666667</v>
      </c>
    </row>
    <row r="647" ht="13.2" customHeight="1" spans="1:20">
      <c r="A647" s="15" t="s">
        <v>1373</v>
      </c>
      <c r="B647" s="16" t="s">
        <v>1374</v>
      </c>
      <c r="C647" s="17" t="s">
        <v>1362</v>
      </c>
      <c r="D647" s="18" t="s">
        <v>96</v>
      </c>
      <c r="E647" s="22">
        <f t="shared" si="416"/>
        <v>2183</v>
      </c>
      <c r="F647" s="20" t="s">
        <v>1375</v>
      </c>
      <c r="H647" s="21" t="s">
        <v>1373</v>
      </c>
      <c r="I647" s="39" t="s">
        <v>1374</v>
      </c>
      <c r="J647" s="40" t="s">
        <v>1362</v>
      </c>
      <c r="K647" s="46">
        <v>1</v>
      </c>
      <c r="L647" s="22">
        <f t="shared" si="417"/>
        <v>2183</v>
      </c>
      <c r="M647" s="42">
        <f t="shared" si="418"/>
        <v>2183</v>
      </c>
      <c r="N647" s="43"/>
      <c r="O647" s="21" t="s">
        <v>1373</v>
      </c>
      <c r="P647" s="39" t="s">
        <v>1374</v>
      </c>
      <c r="Q647" s="40" t="s">
        <v>1362</v>
      </c>
      <c r="R647" s="41">
        <f t="shared" si="419"/>
        <v>0</v>
      </c>
      <c r="S647" s="22">
        <f t="shared" si="420"/>
        <v>2183</v>
      </c>
      <c r="T647" s="42">
        <f t="shared" si="421"/>
        <v>0</v>
      </c>
    </row>
    <row r="648" ht="13.2" customHeight="1" spans="1:20">
      <c r="A648" s="15" t="s">
        <v>1376</v>
      </c>
      <c r="B648" s="16" t="s">
        <v>1377</v>
      </c>
      <c r="C648" s="17" t="s">
        <v>1362</v>
      </c>
      <c r="D648" s="18" t="s">
        <v>589</v>
      </c>
      <c r="E648" s="22">
        <f t="shared" si="416"/>
        <v>1457</v>
      </c>
      <c r="F648" s="20" t="s">
        <v>1378</v>
      </c>
      <c r="H648" s="21" t="s">
        <v>1376</v>
      </c>
      <c r="I648" s="39" t="s">
        <v>1377</v>
      </c>
      <c r="J648" s="40" t="s">
        <v>1362</v>
      </c>
      <c r="K648" s="46">
        <v>4</v>
      </c>
      <c r="L648" s="22">
        <f t="shared" si="417"/>
        <v>1457</v>
      </c>
      <c r="M648" s="42">
        <f t="shared" si="418"/>
        <v>5828</v>
      </c>
      <c r="N648" s="43"/>
      <c r="O648" s="21" t="s">
        <v>1376</v>
      </c>
      <c r="P648" s="39" t="s">
        <v>1377</v>
      </c>
      <c r="Q648" s="40" t="s">
        <v>1362</v>
      </c>
      <c r="R648" s="41">
        <f t="shared" si="419"/>
        <v>1</v>
      </c>
      <c r="S648" s="22">
        <f t="shared" si="420"/>
        <v>1457</v>
      </c>
      <c r="T648" s="42">
        <f t="shared" si="421"/>
        <v>1457</v>
      </c>
    </row>
    <row r="649" ht="13.9" customHeight="1" spans="1:20">
      <c r="A649" s="15" t="s">
        <v>1379</v>
      </c>
      <c r="B649" s="16" t="s">
        <v>1380</v>
      </c>
      <c r="C649" s="17" t="s">
        <v>1362</v>
      </c>
      <c r="D649" s="18" t="s">
        <v>538</v>
      </c>
      <c r="E649" s="22">
        <f t="shared" si="416"/>
        <v>1731.22222222222</v>
      </c>
      <c r="F649" s="20" t="s">
        <v>1381</v>
      </c>
      <c r="H649" s="21" t="s">
        <v>1379</v>
      </c>
      <c r="I649" s="39" t="s">
        <v>1380</v>
      </c>
      <c r="J649" s="40" t="s">
        <v>1362</v>
      </c>
      <c r="K649" s="46">
        <v>5</v>
      </c>
      <c r="L649" s="22">
        <f t="shared" si="417"/>
        <v>1731.22222222222</v>
      </c>
      <c r="M649" s="42">
        <f t="shared" si="418"/>
        <v>8656.11111111111</v>
      </c>
      <c r="N649" s="43"/>
      <c r="O649" s="21" t="s">
        <v>1379</v>
      </c>
      <c r="P649" s="39" t="s">
        <v>1380</v>
      </c>
      <c r="Q649" s="40" t="s">
        <v>1362</v>
      </c>
      <c r="R649" s="41">
        <f t="shared" si="419"/>
        <v>4</v>
      </c>
      <c r="S649" s="22">
        <f t="shared" si="420"/>
        <v>1731.22222222222</v>
      </c>
      <c r="T649" s="42">
        <f t="shared" si="421"/>
        <v>6924.88888888889</v>
      </c>
    </row>
    <row r="650" ht="13.2" customHeight="1" spans="1:20">
      <c r="A650" s="15" t="s">
        <v>1382</v>
      </c>
      <c r="B650" s="16" t="s">
        <v>1383</v>
      </c>
      <c r="C650" s="17" t="s">
        <v>1362</v>
      </c>
      <c r="D650" s="18" t="s">
        <v>1384</v>
      </c>
      <c r="E650" s="22">
        <f t="shared" ref="E650:E654" si="422">F650/D650</f>
        <v>1295.37837837838</v>
      </c>
      <c r="F650" s="20" t="s">
        <v>1385</v>
      </c>
      <c r="H650" s="21" t="s">
        <v>1382</v>
      </c>
      <c r="I650" s="39" t="s">
        <v>1383</v>
      </c>
      <c r="J650" s="40" t="s">
        <v>1362</v>
      </c>
      <c r="K650" s="46">
        <v>26</v>
      </c>
      <c r="L650" s="22">
        <f t="shared" si="417"/>
        <v>1295.37837837838</v>
      </c>
      <c r="M650" s="42">
        <f t="shared" si="418"/>
        <v>33679.8378378378</v>
      </c>
      <c r="N650" s="43"/>
      <c r="O650" s="21" t="s">
        <v>1382</v>
      </c>
      <c r="P650" s="39" t="s">
        <v>1383</v>
      </c>
      <c r="Q650" s="40" t="s">
        <v>1362</v>
      </c>
      <c r="R650" s="41">
        <f t="shared" si="419"/>
        <v>11</v>
      </c>
      <c r="S650" s="22">
        <f t="shared" si="420"/>
        <v>1295.37837837838</v>
      </c>
      <c r="T650" s="42">
        <f t="shared" si="421"/>
        <v>14249.1621621622</v>
      </c>
    </row>
    <row r="651" ht="13.9" customHeight="1" spans="1:20">
      <c r="A651" s="15" t="s">
        <v>1386</v>
      </c>
      <c r="B651" s="16" t="s">
        <v>1387</v>
      </c>
      <c r="C651" s="17" t="s">
        <v>1362</v>
      </c>
      <c r="D651" s="18" t="s">
        <v>96</v>
      </c>
      <c r="E651" s="22">
        <f t="shared" si="422"/>
        <v>2148</v>
      </c>
      <c r="F651" s="20" t="s">
        <v>1388</v>
      </c>
      <c r="H651" s="21" t="s">
        <v>1386</v>
      </c>
      <c r="I651" s="39" t="s">
        <v>1387</v>
      </c>
      <c r="J651" s="40" t="s">
        <v>1362</v>
      </c>
      <c r="K651" s="46">
        <v>1</v>
      </c>
      <c r="L651" s="22">
        <f t="shared" ref="L651:L654" si="423">E651</f>
        <v>2148</v>
      </c>
      <c r="M651" s="42">
        <f t="shared" ref="M651:M654" si="424">K651*L651</f>
        <v>2148</v>
      </c>
      <c r="N651" s="43"/>
      <c r="O651" s="21" t="s">
        <v>1386</v>
      </c>
      <c r="P651" s="39" t="s">
        <v>1387</v>
      </c>
      <c r="Q651" s="40" t="s">
        <v>1362</v>
      </c>
      <c r="R651" s="41">
        <f t="shared" si="419"/>
        <v>0</v>
      </c>
      <c r="S651" s="22">
        <f t="shared" si="420"/>
        <v>2148</v>
      </c>
      <c r="T651" s="42">
        <f t="shared" si="421"/>
        <v>0</v>
      </c>
    </row>
    <row r="652" ht="13.2" customHeight="1" spans="1:20">
      <c r="A652" s="15" t="s">
        <v>1389</v>
      </c>
      <c r="B652" s="16" t="s">
        <v>1390</v>
      </c>
      <c r="C652" s="17" t="s">
        <v>1362</v>
      </c>
      <c r="D652" s="18" t="s">
        <v>1391</v>
      </c>
      <c r="E652" s="22">
        <f t="shared" si="422"/>
        <v>2490.30769230769</v>
      </c>
      <c r="F652" s="20" t="s">
        <v>1392</v>
      </c>
      <c r="H652" s="21" t="s">
        <v>1389</v>
      </c>
      <c r="I652" s="39" t="s">
        <v>1390</v>
      </c>
      <c r="J652" s="40" t="s">
        <v>1362</v>
      </c>
      <c r="K652" s="46">
        <v>12</v>
      </c>
      <c r="L652" s="22">
        <f t="shared" si="423"/>
        <v>2490.30769230769</v>
      </c>
      <c r="M652" s="42">
        <f t="shared" si="424"/>
        <v>29883.6923076923</v>
      </c>
      <c r="N652" s="43"/>
      <c r="O652" s="21" t="s">
        <v>1389</v>
      </c>
      <c r="P652" s="39" t="s">
        <v>1390</v>
      </c>
      <c r="Q652" s="40" t="s">
        <v>1362</v>
      </c>
      <c r="R652" s="41">
        <f t="shared" si="419"/>
        <v>1</v>
      </c>
      <c r="S652" s="22">
        <f t="shared" si="420"/>
        <v>2490.30769230769</v>
      </c>
      <c r="T652" s="42">
        <f t="shared" si="421"/>
        <v>2490.30769230769</v>
      </c>
    </row>
    <row r="653" ht="13.2" customHeight="1" spans="1:20">
      <c r="A653" s="15" t="s">
        <v>1393</v>
      </c>
      <c r="B653" s="16" t="s">
        <v>1394</v>
      </c>
      <c r="C653" s="17" t="s">
        <v>1362</v>
      </c>
      <c r="D653" s="18" t="s">
        <v>538</v>
      </c>
      <c r="E653" s="22">
        <f t="shared" si="422"/>
        <v>2245.11111111111</v>
      </c>
      <c r="F653" s="20" t="s">
        <v>1395</v>
      </c>
      <c r="H653" s="21" t="s">
        <v>1393</v>
      </c>
      <c r="I653" s="39" t="s">
        <v>1394</v>
      </c>
      <c r="J653" s="40" t="s">
        <v>1362</v>
      </c>
      <c r="K653" s="46">
        <v>8</v>
      </c>
      <c r="L653" s="22">
        <f t="shared" si="423"/>
        <v>2245.11111111111</v>
      </c>
      <c r="M653" s="42">
        <f t="shared" si="424"/>
        <v>17960.8888888889</v>
      </c>
      <c r="N653" s="43"/>
      <c r="O653" s="21" t="s">
        <v>1393</v>
      </c>
      <c r="P653" s="39" t="s">
        <v>1394</v>
      </c>
      <c r="Q653" s="40" t="s">
        <v>1362</v>
      </c>
      <c r="R653" s="41">
        <f t="shared" si="419"/>
        <v>1</v>
      </c>
      <c r="S653" s="22">
        <f t="shared" si="420"/>
        <v>2245.11111111111</v>
      </c>
      <c r="T653" s="42">
        <f t="shared" si="421"/>
        <v>2245.11111111111</v>
      </c>
    </row>
    <row r="654" ht="13.9" customHeight="1" spans="1:20">
      <c r="A654" s="15" t="s">
        <v>1396</v>
      </c>
      <c r="B654" s="16" t="s">
        <v>1397</v>
      </c>
      <c r="C654" s="17" t="s">
        <v>1362</v>
      </c>
      <c r="D654" s="18" t="s">
        <v>96</v>
      </c>
      <c r="E654" s="22">
        <f t="shared" si="422"/>
        <v>4161</v>
      </c>
      <c r="F654" s="20" t="s">
        <v>1398</v>
      </c>
      <c r="H654" s="21" t="s">
        <v>1396</v>
      </c>
      <c r="I654" s="39" t="s">
        <v>1397</v>
      </c>
      <c r="J654" s="40" t="s">
        <v>1362</v>
      </c>
      <c r="K654" s="46">
        <v>1</v>
      </c>
      <c r="L654" s="22">
        <f t="shared" si="423"/>
        <v>4161</v>
      </c>
      <c r="M654" s="42">
        <f t="shared" si="424"/>
        <v>4161</v>
      </c>
      <c r="N654" s="43"/>
      <c r="O654" s="21" t="s">
        <v>1396</v>
      </c>
      <c r="P654" s="39" t="s">
        <v>1397</v>
      </c>
      <c r="Q654" s="40" t="s">
        <v>1362</v>
      </c>
      <c r="R654" s="41">
        <f t="shared" si="419"/>
        <v>0</v>
      </c>
      <c r="S654" s="22">
        <f t="shared" si="420"/>
        <v>4161</v>
      </c>
      <c r="T654" s="42">
        <f t="shared" si="421"/>
        <v>0</v>
      </c>
    </row>
    <row r="655" ht="13.2" customHeight="1" spans="1:20">
      <c r="A655" s="15" t="s">
        <v>1399</v>
      </c>
      <c r="B655" s="16" t="s">
        <v>1400</v>
      </c>
      <c r="C655" s="17"/>
      <c r="D655" s="18"/>
      <c r="E655" s="18"/>
      <c r="F655" s="20"/>
      <c r="H655" s="21" t="s">
        <v>1399</v>
      </c>
      <c r="I655" s="39" t="s">
        <v>1400</v>
      </c>
      <c r="J655" s="40"/>
      <c r="K655" s="46"/>
      <c r="L655" s="47"/>
      <c r="M655" s="44"/>
      <c r="N655" s="45"/>
      <c r="O655" s="21" t="s">
        <v>1399</v>
      </c>
      <c r="P655" s="39" t="s">
        <v>1400</v>
      </c>
      <c r="Q655" s="40"/>
      <c r="R655" s="47"/>
      <c r="S655" s="47"/>
      <c r="T655" s="44"/>
    </row>
    <row r="656" ht="13.2" customHeight="1" spans="1:20">
      <c r="A656" s="15" t="s">
        <v>1401</v>
      </c>
      <c r="B656" s="16" t="s">
        <v>1402</v>
      </c>
      <c r="C656" s="17" t="s">
        <v>1362</v>
      </c>
      <c r="D656" s="18" t="s">
        <v>538</v>
      </c>
      <c r="E656" s="22">
        <f t="shared" ref="E656:E660" si="425">F656/D656</f>
        <v>382.222222222222</v>
      </c>
      <c r="F656" s="20" t="s">
        <v>1403</v>
      </c>
      <c r="H656" s="21" t="s">
        <v>1401</v>
      </c>
      <c r="I656" s="39" t="s">
        <v>1402</v>
      </c>
      <c r="J656" s="40" t="s">
        <v>1362</v>
      </c>
      <c r="K656" s="46">
        <v>8</v>
      </c>
      <c r="L656" s="22">
        <f t="shared" ref="L656:L660" si="426">E656</f>
        <v>382.222222222222</v>
      </c>
      <c r="M656" s="42">
        <f t="shared" ref="M656:M660" si="427">K656*L656</f>
        <v>3057.77777777778</v>
      </c>
      <c r="N656" s="43"/>
      <c r="O656" s="21" t="s">
        <v>1401</v>
      </c>
      <c r="P656" s="39" t="s">
        <v>1402</v>
      </c>
      <c r="Q656" s="40" t="s">
        <v>1362</v>
      </c>
      <c r="R656" s="41">
        <f t="shared" ref="R656:R660" si="428">D656-K656</f>
        <v>1</v>
      </c>
      <c r="S656" s="22">
        <f t="shared" ref="S656:S660" si="429">L656</f>
        <v>382.222222222222</v>
      </c>
      <c r="T656" s="42">
        <f t="shared" ref="T656:T660" si="430">R656*S656</f>
        <v>382.222222222222</v>
      </c>
    </row>
    <row r="657" ht="13.9" customHeight="1" spans="1:20">
      <c r="A657" s="15" t="s">
        <v>1404</v>
      </c>
      <c r="B657" s="16" t="s">
        <v>1405</v>
      </c>
      <c r="C657" s="17" t="s">
        <v>1362</v>
      </c>
      <c r="D657" s="18" t="s">
        <v>524</v>
      </c>
      <c r="E657" s="22">
        <f t="shared" si="425"/>
        <v>573.333333333333</v>
      </c>
      <c r="F657" s="20" t="s">
        <v>1403</v>
      </c>
      <c r="H657" s="21" t="s">
        <v>1404</v>
      </c>
      <c r="I657" s="39" t="s">
        <v>1405</v>
      </c>
      <c r="J657" s="40" t="s">
        <v>1362</v>
      </c>
      <c r="K657" s="46">
        <v>5</v>
      </c>
      <c r="L657" s="22">
        <f t="shared" si="426"/>
        <v>573.333333333333</v>
      </c>
      <c r="M657" s="42">
        <f t="shared" si="427"/>
        <v>2866.66666666667</v>
      </c>
      <c r="N657" s="43"/>
      <c r="O657" s="21" t="s">
        <v>1404</v>
      </c>
      <c r="P657" s="39" t="s">
        <v>1405</v>
      </c>
      <c r="Q657" s="40" t="s">
        <v>1362</v>
      </c>
      <c r="R657" s="41">
        <f t="shared" si="428"/>
        <v>1</v>
      </c>
      <c r="S657" s="22">
        <f t="shared" si="429"/>
        <v>573.333333333333</v>
      </c>
      <c r="T657" s="42">
        <f t="shared" si="430"/>
        <v>573.333333333333</v>
      </c>
    </row>
    <row r="658" ht="13.2" customHeight="1" spans="1:20">
      <c r="A658" s="15" t="s">
        <v>1406</v>
      </c>
      <c r="B658" s="16" t="s">
        <v>1407</v>
      </c>
      <c r="C658" s="17"/>
      <c r="D658" s="18"/>
      <c r="E658" s="18"/>
      <c r="F658" s="20"/>
      <c r="H658" s="21" t="s">
        <v>1406</v>
      </c>
      <c r="I658" s="39" t="s">
        <v>1407</v>
      </c>
      <c r="J658" s="40"/>
      <c r="K658" s="46"/>
      <c r="L658" s="47"/>
      <c r="M658" s="44"/>
      <c r="N658" s="45"/>
      <c r="O658" s="21" t="s">
        <v>1406</v>
      </c>
      <c r="P658" s="39" t="s">
        <v>1407</v>
      </c>
      <c r="Q658" s="40"/>
      <c r="R658" s="47"/>
      <c r="S658" s="47"/>
      <c r="T658" s="44"/>
    </row>
    <row r="659" ht="13.2" customHeight="1" spans="1:20">
      <c r="A659" s="15" t="s">
        <v>1408</v>
      </c>
      <c r="B659" s="16" t="s">
        <v>1409</v>
      </c>
      <c r="C659" s="17" t="s">
        <v>1362</v>
      </c>
      <c r="D659" s="18" t="s">
        <v>1410</v>
      </c>
      <c r="E659" s="22">
        <f t="shared" si="425"/>
        <v>25998.1176470588</v>
      </c>
      <c r="F659" s="20" t="s">
        <v>1411</v>
      </c>
      <c r="H659" s="21" t="s">
        <v>1408</v>
      </c>
      <c r="I659" s="39" t="s">
        <v>1409</v>
      </c>
      <c r="J659" s="40" t="s">
        <v>1362</v>
      </c>
      <c r="K659" s="46">
        <v>12</v>
      </c>
      <c r="L659" s="22">
        <f t="shared" si="426"/>
        <v>25998.1176470588</v>
      </c>
      <c r="M659" s="42">
        <f t="shared" si="427"/>
        <v>311977.411764706</v>
      </c>
      <c r="N659" s="43"/>
      <c r="O659" s="21" t="s">
        <v>1408</v>
      </c>
      <c r="P659" s="39" t="s">
        <v>1409</v>
      </c>
      <c r="Q659" s="40" t="s">
        <v>1362</v>
      </c>
      <c r="R659" s="41">
        <f t="shared" si="428"/>
        <v>5</v>
      </c>
      <c r="S659" s="22">
        <f t="shared" si="429"/>
        <v>25998.1176470588</v>
      </c>
      <c r="T659" s="42">
        <f t="shared" si="430"/>
        <v>129990.588235294</v>
      </c>
    </row>
    <row r="660" ht="13.9" customHeight="1" spans="1:20">
      <c r="A660" s="15" t="s">
        <v>1412</v>
      </c>
      <c r="B660" s="16" t="s">
        <v>1413</v>
      </c>
      <c r="C660" s="17" t="s">
        <v>1362</v>
      </c>
      <c r="D660" s="18" t="s">
        <v>1414</v>
      </c>
      <c r="E660" s="22">
        <f t="shared" si="425"/>
        <v>31177.5</v>
      </c>
      <c r="F660" s="20" t="s">
        <v>1415</v>
      </c>
      <c r="H660" s="21" t="s">
        <v>1412</v>
      </c>
      <c r="I660" s="39" t="s">
        <v>1413</v>
      </c>
      <c r="J660" s="40" t="s">
        <v>1362</v>
      </c>
      <c r="K660" s="46">
        <v>3</v>
      </c>
      <c r="L660" s="22">
        <f t="shared" si="426"/>
        <v>31177.5</v>
      </c>
      <c r="M660" s="42">
        <f t="shared" si="427"/>
        <v>93532.5</v>
      </c>
      <c r="N660" s="43"/>
      <c r="O660" s="21" t="s">
        <v>1412</v>
      </c>
      <c r="P660" s="39" t="s">
        <v>1413</v>
      </c>
      <c r="Q660" s="40" t="s">
        <v>1362</v>
      </c>
      <c r="R660" s="41">
        <f t="shared" si="428"/>
        <v>1</v>
      </c>
      <c r="S660" s="22">
        <f t="shared" si="429"/>
        <v>31177.5</v>
      </c>
      <c r="T660" s="42">
        <f t="shared" si="430"/>
        <v>31177.5</v>
      </c>
    </row>
    <row r="661" ht="13.2" customHeight="1" spans="1:20">
      <c r="A661" s="15" t="s">
        <v>1416</v>
      </c>
      <c r="B661" s="16" t="s">
        <v>1417</v>
      </c>
      <c r="C661" s="17"/>
      <c r="D661" s="18"/>
      <c r="E661" s="18"/>
      <c r="F661" s="20"/>
      <c r="H661" s="21" t="s">
        <v>1416</v>
      </c>
      <c r="I661" s="39" t="s">
        <v>1417</v>
      </c>
      <c r="J661" s="40"/>
      <c r="K661" s="46"/>
      <c r="L661" s="47"/>
      <c r="M661" s="44"/>
      <c r="N661" s="45"/>
      <c r="O661" s="21" t="s">
        <v>1416</v>
      </c>
      <c r="P661" s="39" t="s">
        <v>1417</v>
      </c>
      <c r="Q661" s="40"/>
      <c r="R661" s="47"/>
      <c r="S661" s="47"/>
      <c r="T661" s="44"/>
    </row>
    <row r="662" ht="13.9" customHeight="1" spans="1:20">
      <c r="A662" s="15" t="s">
        <v>1418</v>
      </c>
      <c r="B662" s="16" t="s">
        <v>1419</v>
      </c>
      <c r="C662" s="17" t="s">
        <v>130</v>
      </c>
      <c r="D662" s="18" t="s">
        <v>520</v>
      </c>
      <c r="E662" s="22">
        <f t="shared" ref="E662:E666" si="431">F662/D662</f>
        <v>109</v>
      </c>
      <c r="F662" s="20" t="s">
        <v>1420</v>
      </c>
      <c r="H662" s="21" t="s">
        <v>1418</v>
      </c>
      <c r="I662" s="39" t="s">
        <v>1419</v>
      </c>
      <c r="J662" s="40" t="s">
        <v>130</v>
      </c>
      <c r="K662" s="46">
        <v>7</v>
      </c>
      <c r="L662" s="22">
        <f t="shared" ref="L662:L666" si="432">E662</f>
        <v>109</v>
      </c>
      <c r="M662" s="42">
        <f t="shared" ref="M662:M666" si="433">K662*L662</f>
        <v>763</v>
      </c>
      <c r="N662" s="43"/>
      <c r="O662" s="21" t="s">
        <v>1418</v>
      </c>
      <c r="P662" s="39" t="s">
        <v>1419</v>
      </c>
      <c r="Q662" s="40" t="s">
        <v>130</v>
      </c>
      <c r="R662" s="41">
        <f t="shared" ref="R662:R666" si="434">D662-K662</f>
        <v>0</v>
      </c>
      <c r="S662" s="22">
        <f t="shared" ref="S662:S666" si="435">L662</f>
        <v>109</v>
      </c>
      <c r="T662" s="42">
        <f t="shared" ref="T662:T666" si="436">R662*S662</f>
        <v>0</v>
      </c>
    </row>
    <row r="663" ht="13.2" customHeight="1" spans="1:20">
      <c r="A663" s="15" t="s">
        <v>1421</v>
      </c>
      <c r="B663" s="16" t="s">
        <v>1422</v>
      </c>
      <c r="C663" s="17" t="s">
        <v>130</v>
      </c>
      <c r="D663" s="18" t="s">
        <v>628</v>
      </c>
      <c r="E663" s="22">
        <f t="shared" si="431"/>
        <v>109</v>
      </c>
      <c r="F663" s="20" t="s">
        <v>1423</v>
      </c>
      <c r="H663" s="21" t="s">
        <v>1421</v>
      </c>
      <c r="I663" s="39" t="s">
        <v>1422</v>
      </c>
      <c r="J663" s="40" t="s">
        <v>130</v>
      </c>
      <c r="K663" s="46">
        <v>2</v>
      </c>
      <c r="L663" s="22">
        <f t="shared" si="432"/>
        <v>109</v>
      </c>
      <c r="M663" s="42">
        <f t="shared" si="433"/>
        <v>218</v>
      </c>
      <c r="N663" s="43"/>
      <c r="O663" s="21" t="s">
        <v>1421</v>
      </c>
      <c r="P663" s="39" t="s">
        <v>1422</v>
      </c>
      <c r="Q663" s="40" t="s">
        <v>130</v>
      </c>
      <c r="R663" s="41">
        <f t="shared" si="434"/>
        <v>1</v>
      </c>
      <c r="S663" s="22">
        <f t="shared" si="435"/>
        <v>109</v>
      </c>
      <c r="T663" s="42">
        <f t="shared" si="436"/>
        <v>109</v>
      </c>
    </row>
    <row r="664" ht="13.2" customHeight="1" spans="1:20">
      <c r="A664" s="15" t="s">
        <v>1424</v>
      </c>
      <c r="B664" s="16" t="s">
        <v>1425</v>
      </c>
      <c r="C664" s="17" t="s">
        <v>130</v>
      </c>
      <c r="D664" s="18" t="s">
        <v>589</v>
      </c>
      <c r="E664" s="22">
        <f t="shared" si="431"/>
        <v>109</v>
      </c>
      <c r="F664" s="20" t="s">
        <v>1426</v>
      </c>
      <c r="H664" s="21" t="s">
        <v>1424</v>
      </c>
      <c r="I664" s="39" t="s">
        <v>1425</v>
      </c>
      <c r="J664" s="40" t="s">
        <v>130</v>
      </c>
      <c r="K664" s="46">
        <f>1+2</f>
        <v>3</v>
      </c>
      <c r="L664" s="22">
        <f t="shared" si="432"/>
        <v>109</v>
      </c>
      <c r="M664" s="42">
        <f t="shared" si="433"/>
        <v>327</v>
      </c>
      <c r="N664" s="43"/>
      <c r="O664" s="21" t="s">
        <v>1424</v>
      </c>
      <c r="P664" s="39" t="s">
        <v>1425</v>
      </c>
      <c r="Q664" s="40" t="s">
        <v>130</v>
      </c>
      <c r="R664" s="41">
        <f t="shared" si="434"/>
        <v>2</v>
      </c>
      <c r="S664" s="22">
        <f t="shared" si="435"/>
        <v>109</v>
      </c>
      <c r="T664" s="42">
        <f t="shared" si="436"/>
        <v>218</v>
      </c>
    </row>
    <row r="665" ht="13.9" customHeight="1" spans="1:20">
      <c r="A665" s="15" t="s">
        <v>1427</v>
      </c>
      <c r="B665" s="16" t="s">
        <v>1428</v>
      </c>
      <c r="C665" s="17" t="s">
        <v>130</v>
      </c>
      <c r="D665" s="18" t="s">
        <v>102</v>
      </c>
      <c r="E665" s="22">
        <f t="shared" si="431"/>
        <v>109</v>
      </c>
      <c r="F665" s="20" t="s">
        <v>1429</v>
      </c>
      <c r="H665" s="21" t="s">
        <v>1427</v>
      </c>
      <c r="I665" s="39" t="s">
        <v>1428</v>
      </c>
      <c r="J665" s="40" t="s">
        <v>130</v>
      </c>
      <c r="K665" s="46">
        <v>2</v>
      </c>
      <c r="L665" s="22">
        <f t="shared" si="432"/>
        <v>109</v>
      </c>
      <c r="M665" s="42">
        <f t="shared" si="433"/>
        <v>218</v>
      </c>
      <c r="N665" s="43"/>
      <c r="O665" s="21" t="s">
        <v>1427</v>
      </c>
      <c r="P665" s="39" t="s">
        <v>1428</v>
      </c>
      <c r="Q665" s="40" t="s">
        <v>130</v>
      </c>
      <c r="R665" s="41">
        <f t="shared" si="434"/>
        <v>0</v>
      </c>
      <c r="S665" s="22">
        <f t="shared" si="435"/>
        <v>109</v>
      </c>
      <c r="T665" s="42">
        <f t="shared" si="436"/>
        <v>0</v>
      </c>
    </row>
    <row r="666" ht="13.2" customHeight="1" spans="1:20">
      <c r="A666" s="15" t="s">
        <v>1430</v>
      </c>
      <c r="B666" s="16" t="s">
        <v>1431</v>
      </c>
      <c r="C666" s="17" t="s">
        <v>130</v>
      </c>
      <c r="D666" s="18" t="s">
        <v>520</v>
      </c>
      <c r="E666" s="22">
        <f t="shared" si="431"/>
        <v>109</v>
      </c>
      <c r="F666" s="20" t="s">
        <v>1420</v>
      </c>
      <c r="H666" s="21" t="s">
        <v>1430</v>
      </c>
      <c r="I666" s="39" t="s">
        <v>1431</v>
      </c>
      <c r="J666" s="40" t="s">
        <v>130</v>
      </c>
      <c r="K666" s="46">
        <v>7</v>
      </c>
      <c r="L666" s="22">
        <f t="shared" si="432"/>
        <v>109</v>
      </c>
      <c r="M666" s="42">
        <f t="shared" si="433"/>
        <v>763</v>
      </c>
      <c r="N666" s="43"/>
      <c r="O666" s="21" t="s">
        <v>1430</v>
      </c>
      <c r="P666" s="39" t="s">
        <v>1431</v>
      </c>
      <c r="Q666" s="40" t="s">
        <v>130</v>
      </c>
      <c r="R666" s="41">
        <f t="shared" si="434"/>
        <v>0</v>
      </c>
      <c r="S666" s="22">
        <f t="shared" si="435"/>
        <v>109</v>
      </c>
      <c r="T666" s="42">
        <f t="shared" si="436"/>
        <v>0</v>
      </c>
    </row>
    <row r="667" ht="13.2" customHeight="1" spans="1:20">
      <c r="A667" s="15" t="s">
        <v>1432</v>
      </c>
      <c r="B667" s="16" t="s">
        <v>1433</v>
      </c>
      <c r="C667" s="17"/>
      <c r="D667" s="18"/>
      <c r="E667" s="18"/>
      <c r="F667" s="20"/>
      <c r="H667" s="21" t="s">
        <v>1432</v>
      </c>
      <c r="I667" s="39" t="s">
        <v>1433</v>
      </c>
      <c r="J667" s="40"/>
      <c r="K667" s="46"/>
      <c r="L667" s="47"/>
      <c r="M667" s="44"/>
      <c r="N667" s="45"/>
      <c r="O667" s="21" t="s">
        <v>1432</v>
      </c>
      <c r="P667" s="39" t="s">
        <v>1433</v>
      </c>
      <c r="Q667" s="40"/>
      <c r="R667" s="47"/>
      <c r="S667" s="47"/>
      <c r="T667" s="44"/>
    </row>
    <row r="668" ht="13.9" customHeight="1" spans="1:20">
      <c r="A668" s="15" t="s">
        <v>1434</v>
      </c>
      <c r="B668" s="16" t="s">
        <v>1435</v>
      </c>
      <c r="C668" s="17" t="s">
        <v>113</v>
      </c>
      <c r="D668" s="18" t="s">
        <v>1436</v>
      </c>
      <c r="E668" s="22">
        <f t="shared" ref="E668:E672" si="437">F668/D668</f>
        <v>331.5</v>
      </c>
      <c r="F668" s="20" t="s">
        <v>1437</v>
      </c>
      <c r="H668" s="21" t="s">
        <v>1434</v>
      </c>
      <c r="I668" s="39" t="s">
        <v>1435</v>
      </c>
      <c r="J668" s="40" t="s">
        <v>113</v>
      </c>
      <c r="K668" s="46">
        <v>82</v>
      </c>
      <c r="L668" s="22">
        <f t="shared" ref="L668:L672" si="438">E668</f>
        <v>331.5</v>
      </c>
      <c r="M668" s="42">
        <f t="shared" ref="M668:M672" si="439">K668*L668</f>
        <v>27183</v>
      </c>
      <c r="N668" s="43"/>
      <c r="O668" s="21" t="s">
        <v>1434</v>
      </c>
      <c r="P668" s="39" t="s">
        <v>1435</v>
      </c>
      <c r="Q668" s="40" t="s">
        <v>113</v>
      </c>
      <c r="R668" s="41">
        <f t="shared" ref="R668:R672" si="440">D668-K668</f>
        <v>28</v>
      </c>
      <c r="S668" s="22">
        <f t="shared" ref="S668:S672" si="441">L668</f>
        <v>331.5</v>
      </c>
      <c r="T668" s="42">
        <f t="shared" ref="T668:T672" si="442">R668*S668</f>
        <v>9282</v>
      </c>
    </row>
    <row r="669" ht="13.2" customHeight="1" spans="1:20">
      <c r="A669" s="15" t="s">
        <v>1438</v>
      </c>
      <c r="B669" s="16" t="s">
        <v>1439</v>
      </c>
      <c r="C669" s="17"/>
      <c r="D669" s="18"/>
      <c r="E669" s="18"/>
      <c r="F669" s="20"/>
      <c r="H669" s="21" t="s">
        <v>1438</v>
      </c>
      <c r="I669" s="39" t="s">
        <v>1439</v>
      </c>
      <c r="J669" s="40"/>
      <c r="K669" s="46"/>
      <c r="L669" s="47"/>
      <c r="M669" s="44"/>
      <c r="N669" s="45"/>
      <c r="O669" s="21" t="s">
        <v>1438</v>
      </c>
      <c r="P669" s="39" t="s">
        <v>1439</v>
      </c>
      <c r="Q669" s="40"/>
      <c r="R669" s="47"/>
      <c r="S669" s="47"/>
      <c r="T669" s="44"/>
    </row>
    <row r="670" ht="13.9" customHeight="1" spans="1:20">
      <c r="A670" s="15" t="s">
        <v>1440</v>
      </c>
      <c r="B670" s="16" t="s">
        <v>163</v>
      </c>
      <c r="C670" s="17" t="s">
        <v>130</v>
      </c>
      <c r="D670" s="18" t="s">
        <v>147</v>
      </c>
      <c r="E670" s="22">
        <f t="shared" si="437"/>
        <v>1256.61111111111</v>
      </c>
      <c r="F670" s="20" t="s">
        <v>1441</v>
      </c>
      <c r="H670" s="21" t="s">
        <v>1440</v>
      </c>
      <c r="I670" s="39" t="s">
        <v>163</v>
      </c>
      <c r="J670" s="40" t="s">
        <v>130</v>
      </c>
      <c r="K670" s="46">
        <v>26</v>
      </c>
      <c r="L670" s="22">
        <f t="shared" si="438"/>
        <v>1256.61111111111</v>
      </c>
      <c r="M670" s="42">
        <f t="shared" si="439"/>
        <v>32671.8888888889</v>
      </c>
      <c r="N670" s="43"/>
      <c r="O670" s="21" t="s">
        <v>1440</v>
      </c>
      <c r="P670" s="39" t="s">
        <v>163</v>
      </c>
      <c r="Q670" s="40" t="s">
        <v>130</v>
      </c>
      <c r="R670" s="41">
        <f t="shared" si="440"/>
        <v>10</v>
      </c>
      <c r="S670" s="22">
        <f t="shared" si="441"/>
        <v>1256.61111111111</v>
      </c>
      <c r="T670" s="42">
        <f t="shared" si="442"/>
        <v>12566.1111111111</v>
      </c>
    </row>
    <row r="671" ht="13.2" customHeight="1" spans="1:20">
      <c r="A671" s="15" t="s">
        <v>1442</v>
      </c>
      <c r="B671" s="16" t="s">
        <v>1443</v>
      </c>
      <c r="C671" s="17"/>
      <c r="D671" s="18"/>
      <c r="E671" s="18"/>
      <c r="F671" s="20"/>
      <c r="H671" s="21" t="s">
        <v>1442</v>
      </c>
      <c r="I671" s="39" t="s">
        <v>1443</v>
      </c>
      <c r="J671" s="40"/>
      <c r="K671" s="46"/>
      <c r="L671" s="47"/>
      <c r="M671" s="44"/>
      <c r="N671" s="45"/>
      <c r="O671" s="21" t="s">
        <v>1442</v>
      </c>
      <c r="P671" s="39" t="s">
        <v>1443</v>
      </c>
      <c r="Q671" s="40"/>
      <c r="R671" s="47"/>
      <c r="S671" s="47"/>
      <c r="T671" s="44"/>
    </row>
    <row r="672" ht="13.2" customHeight="1" spans="1:20">
      <c r="A672" s="15" t="s">
        <v>1444</v>
      </c>
      <c r="B672" s="16" t="s">
        <v>1445</v>
      </c>
      <c r="C672" s="17" t="s">
        <v>130</v>
      </c>
      <c r="D672" s="18" t="s">
        <v>520</v>
      </c>
      <c r="E672" s="22">
        <f t="shared" si="437"/>
        <v>1377.28571428571</v>
      </c>
      <c r="F672" s="20" t="s">
        <v>1446</v>
      </c>
      <c r="H672" s="21" t="s">
        <v>1444</v>
      </c>
      <c r="I672" s="39" t="s">
        <v>1445</v>
      </c>
      <c r="J672" s="40" t="s">
        <v>130</v>
      </c>
      <c r="K672" s="46">
        <v>7</v>
      </c>
      <c r="L672" s="22">
        <f t="shared" si="438"/>
        <v>1377.28571428571</v>
      </c>
      <c r="M672" s="42">
        <f t="shared" si="439"/>
        <v>9641</v>
      </c>
      <c r="N672" s="43"/>
      <c r="O672" s="21" t="s">
        <v>1444</v>
      </c>
      <c r="P672" s="39" t="s">
        <v>1445</v>
      </c>
      <c r="Q672" s="40" t="s">
        <v>130</v>
      </c>
      <c r="R672" s="41">
        <f t="shared" si="440"/>
        <v>0</v>
      </c>
      <c r="S672" s="22">
        <f t="shared" si="441"/>
        <v>1377.28571428571</v>
      </c>
      <c r="T672" s="42">
        <f t="shared" si="442"/>
        <v>0</v>
      </c>
    </row>
    <row r="673" ht="13.9" customHeight="1" spans="1:20">
      <c r="A673" s="15" t="s">
        <v>1447</v>
      </c>
      <c r="B673" s="16" t="s">
        <v>1448</v>
      </c>
      <c r="C673" s="17"/>
      <c r="D673" s="18"/>
      <c r="E673" s="18"/>
      <c r="F673" s="20"/>
      <c r="H673" s="21" t="s">
        <v>1447</v>
      </c>
      <c r="I673" s="39" t="s">
        <v>1448</v>
      </c>
      <c r="J673" s="40"/>
      <c r="K673" s="46"/>
      <c r="L673" s="47"/>
      <c r="M673" s="44"/>
      <c r="N673" s="45"/>
      <c r="O673" s="21" t="s">
        <v>1447</v>
      </c>
      <c r="P673" s="39" t="s">
        <v>1448</v>
      </c>
      <c r="Q673" s="40"/>
      <c r="R673" s="47"/>
      <c r="S673" s="47"/>
      <c r="T673" s="44"/>
    </row>
    <row r="674" ht="13.2" customHeight="1" spans="1:20">
      <c r="A674" s="15" t="s">
        <v>1449</v>
      </c>
      <c r="B674" s="16" t="s">
        <v>1448</v>
      </c>
      <c r="C674" s="17" t="s">
        <v>1218</v>
      </c>
      <c r="D674" s="18" t="s">
        <v>601</v>
      </c>
      <c r="E674" s="22">
        <f t="shared" ref="E674:E678" si="443">F674/D674</f>
        <v>109</v>
      </c>
      <c r="F674" s="20" t="s">
        <v>1450</v>
      </c>
      <c r="H674" s="21" t="s">
        <v>1449</v>
      </c>
      <c r="I674" s="39" t="s">
        <v>1448</v>
      </c>
      <c r="J674" s="40" t="s">
        <v>1218</v>
      </c>
      <c r="K674" s="46">
        <v>34</v>
      </c>
      <c r="L674" s="22">
        <f t="shared" ref="L674:L680" si="444">E674</f>
        <v>109</v>
      </c>
      <c r="M674" s="42">
        <f t="shared" ref="M674:M680" si="445">K674*L674</f>
        <v>3706</v>
      </c>
      <c r="N674" s="43"/>
      <c r="O674" s="21" t="s">
        <v>1449</v>
      </c>
      <c r="P674" s="39" t="s">
        <v>1448</v>
      </c>
      <c r="Q674" s="40" t="s">
        <v>1218</v>
      </c>
      <c r="R674" s="41">
        <f t="shared" ref="R674:R678" si="446">D674-K674</f>
        <v>13</v>
      </c>
      <c r="S674" s="22">
        <f t="shared" ref="S674:S678" si="447">L674</f>
        <v>109</v>
      </c>
      <c r="T674" s="42">
        <f t="shared" ref="T674:T678" si="448">R674*S674</f>
        <v>1417</v>
      </c>
    </row>
    <row r="675" ht="13.2" customHeight="1" spans="1:20">
      <c r="A675" s="15" t="s">
        <v>1451</v>
      </c>
      <c r="B675" s="16" t="s">
        <v>1452</v>
      </c>
      <c r="C675" s="17"/>
      <c r="D675" s="18"/>
      <c r="E675" s="18"/>
      <c r="F675" s="20"/>
      <c r="H675" s="21" t="s">
        <v>1451</v>
      </c>
      <c r="I675" s="39" t="s">
        <v>1452</v>
      </c>
      <c r="J675" s="40"/>
      <c r="K675" s="46"/>
      <c r="L675" s="47"/>
      <c r="M675" s="44"/>
      <c r="N675" s="45"/>
      <c r="O675" s="21" t="s">
        <v>1451</v>
      </c>
      <c r="P675" s="39" t="s">
        <v>1452</v>
      </c>
      <c r="Q675" s="40"/>
      <c r="R675" s="47"/>
      <c r="S675" s="47"/>
      <c r="T675" s="44"/>
    </row>
    <row r="676" ht="13.9" customHeight="1" spans="1:20">
      <c r="A676" s="15" t="s">
        <v>1453</v>
      </c>
      <c r="B676" s="16" t="s">
        <v>1454</v>
      </c>
      <c r="C676" s="17" t="s">
        <v>1218</v>
      </c>
      <c r="D676" s="18" t="s">
        <v>1455</v>
      </c>
      <c r="E676" s="22">
        <f t="shared" si="443"/>
        <v>78.4499430245808</v>
      </c>
      <c r="F676" s="20" t="s">
        <v>1456</v>
      </c>
      <c r="H676" s="21" t="s">
        <v>1453</v>
      </c>
      <c r="I676" s="39" t="s">
        <v>1454</v>
      </c>
      <c r="J676" s="40" t="s">
        <v>1218</v>
      </c>
      <c r="K676" s="46">
        <v>4702</v>
      </c>
      <c r="L676" s="22">
        <f t="shared" si="444"/>
        <v>78.4499430245808</v>
      </c>
      <c r="M676" s="42">
        <f t="shared" si="445"/>
        <v>368871.632101579</v>
      </c>
      <c r="N676" s="43"/>
      <c r="O676" s="21" t="s">
        <v>1453</v>
      </c>
      <c r="P676" s="39" t="s">
        <v>1454</v>
      </c>
      <c r="Q676" s="40" t="s">
        <v>1218</v>
      </c>
      <c r="R676" s="41">
        <f t="shared" si="446"/>
        <v>1441</v>
      </c>
      <c r="S676" s="22">
        <f t="shared" si="447"/>
        <v>78.4499430245808</v>
      </c>
      <c r="T676" s="42">
        <f t="shared" si="448"/>
        <v>113046.367898421</v>
      </c>
    </row>
    <row r="677" ht="13.2" customHeight="1" spans="1:20">
      <c r="A677" s="15" t="s">
        <v>1457</v>
      </c>
      <c r="B677" s="16" t="s">
        <v>1458</v>
      </c>
      <c r="C677" s="17"/>
      <c r="D677" s="18"/>
      <c r="E677" s="18"/>
      <c r="F677" s="20"/>
      <c r="H677" s="21" t="s">
        <v>1457</v>
      </c>
      <c r="I677" s="39" t="s">
        <v>1458</v>
      </c>
      <c r="J677" s="40"/>
      <c r="K677" s="46"/>
      <c r="L677" s="47"/>
      <c r="M677" s="44"/>
      <c r="N677" s="45"/>
      <c r="O677" s="21" t="s">
        <v>1457</v>
      </c>
      <c r="P677" s="39" t="s">
        <v>1458</v>
      </c>
      <c r="Q677" s="40"/>
      <c r="R677" s="47"/>
      <c r="S677" s="47"/>
      <c r="T677" s="44"/>
    </row>
    <row r="678" ht="13.9" customHeight="1" spans="1:20">
      <c r="A678" s="15" t="s">
        <v>1459</v>
      </c>
      <c r="B678" s="16" t="s">
        <v>1460</v>
      </c>
      <c r="C678" s="17" t="s">
        <v>130</v>
      </c>
      <c r="D678" s="18" t="s">
        <v>1461</v>
      </c>
      <c r="E678" s="22">
        <f t="shared" si="443"/>
        <v>303.647435897436</v>
      </c>
      <c r="F678" s="20" t="s">
        <v>1462</v>
      </c>
      <c r="H678" s="21" t="s">
        <v>1459</v>
      </c>
      <c r="I678" s="39" t="s">
        <v>1460</v>
      </c>
      <c r="J678" s="40" t="s">
        <v>130</v>
      </c>
      <c r="K678" s="46">
        <v>120</v>
      </c>
      <c r="L678" s="22">
        <f>E678</f>
        <v>303.647435897436</v>
      </c>
      <c r="M678" s="42">
        <f>K678*L678</f>
        <v>36437.6923076923</v>
      </c>
      <c r="N678" s="43"/>
      <c r="O678" s="21" t="s">
        <v>1459</v>
      </c>
      <c r="P678" s="39" t="s">
        <v>1460</v>
      </c>
      <c r="Q678" s="40" t="s">
        <v>130</v>
      </c>
      <c r="R678" s="41">
        <f t="shared" si="446"/>
        <v>36</v>
      </c>
      <c r="S678" s="22">
        <f t="shared" si="447"/>
        <v>303.647435897436</v>
      </c>
      <c r="T678" s="42">
        <f t="shared" si="448"/>
        <v>10931.3076923077</v>
      </c>
    </row>
    <row r="679" ht="13.2" customHeight="1" spans="1:20">
      <c r="A679" s="15" t="s">
        <v>1463</v>
      </c>
      <c r="B679" s="16" t="s">
        <v>1464</v>
      </c>
      <c r="C679" s="17"/>
      <c r="D679" s="18"/>
      <c r="E679" s="18"/>
      <c r="F679" s="20"/>
      <c r="H679" s="21" t="s">
        <v>1463</v>
      </c>
      <c r="I679" s="39" t="s">
        <v>1464</v>
      </c>
      <c r="J679" s="40"/>
      <c r="K679" s="46"/>
      <c r="L679" s="22"/>
      <c r="M679" s="42"/>
      <c r="N679" s="43"/>
      <c r="O679" s="21" t="s">
        <v>1463</v>
      </c>
      <c r="P679" s="39" t="s">
        <v>1464</v>
      </c>
      <c r="Q679" s="40"/>
      <c r="R679" s="47"/>
      <c r="S679" s="47"/>
      <c r="T679" s="44"/>
    </row>
    <row r="680" ht="13.2" customHeight="1" spans="1:20">
      <c r="A680" s="15" t="s">
        <v>1465</v>
      </c>
      <c r="B680" s="16" t="s">
        <v>1464</v>
      </c>
      <c r="C680" s="17" t="s">
        <v>1466</v>
      </c>
      <c r="D680" s="18" t="s">
        <v>118</v>
      </c>
      <c r="E680" s="22">
        <f>F680/D680</f>
        <v>15.6166666666667</v>
      </c>
      <c r="F680" s="20" t="s">
        <v>1467</v>
      </c>
      <c r="H680" s="21" t="s">
        <v>1465</v>
      </c>
      <c r="I680" s="39" t="s">
        <v>1464</v>
      </c>
      <c r="J680" s="40" t="s">
        <v>1466</v>
      </c>
      <c r="K680" s="46">
        <v>47</v>
      </c>
      <c r="L680" s="22">
        <f t="shared" si="444"/>
        <v>15.6166666666667</v>
      </c>
      <c r="M680" s="42">
        <f t="shared" si="445"/>
        <v>733.983333333333</v>
      </c>
      <c r="N680" s="43"/>
      <c r="O680" s="21" t="s">
        <v>1465</v>
      </c>
      <c r="P680" s="39" t="s">
        <v>1464</v>
      </c>
      <c r="Q680" s="40" t="s">
        <v>1466</v>
      </c>
      <c r="R680" s="41">
        <f>D680-K680</f>
        <v>13</v>
      </c>
      <c r="S680" s="22">
        <f>L680</f>
        <v>15.6166666666667</v>
      </c>
      <c r="T680" s="42">
        <f>R680*S680</f>
        <v>203.016666666667</v>
      </c>
    </row>
    <row r="681" ht="13.9" customHeight="1" spans="1:20">
      <c r="A681" s="15" t="s">
        <v>1468</v>
      </c>
      <c r="B681" s="16" t="s">
        <v>1469</v>
      </c>
      <c r="C681" s="17"/>
      <c r="D681" s="18"/>
      <c r="E681" s="18"/>
      <c r="F681" s="20"/>
      <c r="H681" s="21" t="s">
        <v>1468</v>
      </c>
      <c r="I681" s="39" t="s">
        <v>1469</v>
      </c>
      <c r="J681" s="40"/>
      <c r="K681" s="46"/>
      <c r="L681" s="47"/>
      <c r="M681" s="44"/>
      <c r="N681" s="45"/>
      <c r="O681" s="21" t="s">
        <v>1468</v>
      </c>
      <c r="P681" s="39" t="s">
        <v>1469</v>
      </c>
      <c r="Q681" s="40"/>
      <c r="R681" s="47"/>
      <c r="S681" s="47"/>
      <c r="T681" s="44"/>
    </row>
    <row r="682" ht="13.2" customHeight="1" spans="1:20">
      <c r="A682" s="52" t="s">
        <v>1470</v>
      </c>
      <c r="B682" s="53" t="s">
        <v>1469</v>
      </c>
      <c r="C682" s="54" t="s">
        <v>1466</v>
      </c>
      <c r="D682" s="55" t="s">
        <v>524</v>
      </c>
      <c r="E682" s="63">
        <f>F682/D682</f>
        <v>155.833333333333</v>
      </c>
      <c r="F682" s="56" t="s">
        <v>1471</v>
      </c>
      <c r="H682" s="57" t="s">
        <v>1470</v>
      </c>
      <c r="I682" s="58" t="s">
        <v>1469</v>
      </c>
      <c r="J682" s="59" t="s">
        <v>1466</v>
      </c>
      <c r="K682" s="64">
        <v>4</v>
      </c>
      <c r="L682" s="63">
        <f>E682</f>
        <v>155.833333333333</v>
      </c>
      <c r="M682" s="65">
        <f>K682*L682</f>
        <v>623.333333333333</v>
      </c>
      <c r="N682" s="43"/>
      <c r="O682" s="57" t="s">
        <v>1470</v>
      </c>
      <c r="P682" s="58" t="s">
        <v>1469</v>
      </c>
      <c r="Q682" s="59" t="s">
        <v>1466</v>
      </c>
      <c r="R682" s="60">
        <f>D682-K682</f>
        <v>2</v>
      </c>
      <c r="S682" s="63">
        <f>L682</f>
        <v>155.833333333333</v>
      </c>
      <c r="T682" s="65">
        <f>R682*S682</f>
        <v>311.666666666667</v>
      </c>
    </row>
    <row r="683" ht="16.1" customHeight="1" spans="1:20">
      <c r="A683" s="4" t="s">
        <v>80</v>
      </c>
      <c r="B683" s="4"/>
      <c r="C683" s="5" t="s">
        <v>81</v>
      </c>
      <c r="D683" s="5"/>
      <c r="E683" s="5"/>
      <c r="F683" s="5"/>
      <c r="H683" s="6" t="s">
        <v>80</v>
      </c>
      <c r="I683" s="6"/>
      <c r="J683" s="29" t="s">
        <v>81</v>
      </c>
      <c r="K683" s="30"/>
      <c r="L683" s="29"/>
      <c r="M683" s="29"/>
      <c r="N683" s="29"/>
      <c r="O683" s="6" t="s">
        <v>80</v>
      </c>
      <c r="P683" s="6"/>
      <c r="Q683" s="29" t="s">
        <v>81</v>
      </c>
      <c r="R683" s="29"/>
      <c r="S683" s="29"/>
      <c r="T683" s="29"/>
    </row>
    <row r="684" ht="16.85" customHeight="1" spans="1:20">
      <c r="A684" s="4"/>
      <c r="B684" s="4"/>
      <c r="C684" s="4"/>
      <c r="D684" s="4"/>
      <c r="E684" s="4"/>
      <c r="F684" s="4"/>
      <c r="H684" s="6"/>
      <c r="I684" s="6"/>
      <c r="J684" s="6"/>
      <c r="K684" s="31"/>
      <c r="L684" s="6"/>
      <c r="M684" s="6"/>
      <c r="N684" s="6"/>
      <c r="O684" s="6"/>
      <c r="P684" s="6"/>
      <c r="Q684" s="6"/>
      <c r="R684" s="6"/>
      <c r="S684" s="6"/>
      <c r="T684" s="6"/>
    </row>
    <row r="685" ht="32.95" customHeight="1" spans="1:20">
      <c r="A685" s="2" t="s">
        <v>82</v>
      </c>
      <c r="B685" s="2"/>
      <c r="C685" s="2"/>
      <c r="D685" s="2"/>
      <c r="E685" s="2"/>
      <c r="F685" s="2"/>
      <c r="H685" s="3" t="s">
        <v>82</v>
      </c>
      <c r="I685" s="3"/>
      <c r="J685" s="3"/>
      <c r="K685" s="28"/>
      <c r="L685" s="3"/>
      <c r="M685" s="3"/>
      <c r="N685" s="3"/>
      <c r="O685" s="3" t="s">
        <v>82</v>
      </c>
      <c r="P685" s="3"/>
      <c r="Q685" s="3"/>
      <c r="R685" s="3"/>
      <c r="S685" s="3"/>
      <c r="T685" s="3"/>
    </row>
    <row r="686" ht="13.9" customHeight="1" spans="1:20">
      <c r="A686" s="4" t="s">
        <v>18</v>
      </c>
      <c r="B686" s="4"/>
      <c r="C686" s="5" t="s">
        <v>19</v>
      </c>
      <c r="D686" s="5"/>
      <c r="E686" s="5"/>
      <c r="F686" s="5"/>
      <c r="H686" s="6" t="s">
        <v>18</v>
      </c>
      <c r="I686" s="6"/>
      <c r="J686" s="29" t="s">
        <v>19</v>
      </c>
      <c r="K686" s="30"/>
      <c r="L686" s="29"/>
      <c r="M686" s="29"/>
      <c r="N686" s="29"/>
      <c r="O686" s="6" t="s">
        <v>18</v>
      </c>
      <c r="P686" s="6"/>
      <c r="Q686" s="29" t="s">
        <v>19</v>
      </c>
      <c r="R686" s="29"/>
      <c r="S686" s="29"/>
      <c r="T686" s="29"/>
    </row>
    <row r="687" ht="13.9" customHeight="1" spans="1:20">
      <c r="A687" s="4" t="s">
        <v>20</v>
      </c>
      <c r="B687" s="4"/>
      <c r="C687" s="4"/>
      <c r="D687" s="6" t="s">
        <v>1472</v>
      </c>
      <c r="E687" s="6" t="s">
        <v>84</v>
      </c>
      <c r="F687" s="5" t="s">
        <v>85</v>
      </c>
      <c r="H687" s="6" t="s">
        <v>22</v>
      </c>
      <c r="I687" s="6"/>
      <c r="J687" s="6"/>
      <c r="K687" s="31" t="s">
        <v>1472</v>
      </c>
      <c r="L687" s="6" t="s">
        <v>84</v>
      </c>
      <c r="M687" s="29" t="s">
        <v>85</v>
      </c>
      <c r="N687" s="29"/>
      <c r="O687" s="6" t="s">
        <v>23</v>
      </c>
      <c r="P687" s="6"/>
      <c r="Q687" s="6"/>
      <c r="R687" s="6" t="s">
        <v>1472</v>
      </c>
      <c r="S687" s="6" t="s">
        <v>84</v>
      </c>
      <c r="T687" s="29" t="s">
        <v>85</v>
      </c>
    </row>
    <row r="688" ht="27.85" customHeight="1" spans="1:20">
      <c r="A688" s="7" t="s">
        <v>1337</v>
      </c>
      <c r="B688" s="8"/>
      <c r="C688" s="8"/>
      <c r="D688" s="8"/>
      <c r="E688" s="8"/>
      <c r="F688" s="9"/>
      <c r="H688" s="10" t="s">
        <v>1337</v>
      </c>
      <c r="I688" s="32"/>
      <c r="J688" s="32"/>
      <c r="K688" s="33"/>
      <c r="L688" s="32"/>
      <c r="M688" s="34"/>
      <c r="N688" s="35"/>
      <c r="O688" s="10" t="s">
        <v>1337</v>
      </c>
      <c r="P688" s="32"/>
      <c r="Q688" s="32"/>
      <c r="R688" s="32"/>
      <c r="S688" s="32"/>
      <c r="T688" s="34"/>
    </row>
    <row r="689" ht="13.9" customHeight="1" spans="1:20">
      <c r="A689" s="11" t="s">
        <v>87</v>
      </c>
      <c r="B689" s="12" t="s">
        <v>88</v>
      </c>
      <c r="C689" s="12" t="s">
        <v>89</v>
      </c>
      <c r="D689" s="12" t="s">
        <v>90</v>
      </c>
      <c r="E689" s="12" t="s">
        <v>91</v>
      </c>
      <c r="F689" s="13" t="s">
        <v>92</v>
      </c>
      <c r="H689" s="14" t="s">
        <v>87</v>
      </c>
      <c r="I689" s="36" t="s">
        <v>88</v>
      </c>
      <c r="J689" s="36" t="s">
        <v>89</v>
      </c>
      <c r="K689" s="37" t="s">
        <v>90</v>
      </c>
      <c r="L689" s="36" t="s">
        <v>91</v>
      </c>
      <c r="M689" s="38" t="s">
        <v>92</v>
      </c>
      <c r="N689" s="35"/>
      <c r="O689" s="14" t="s">
        <v>87</v>
      </c>
      <c r="P689" s="36" t="s">
        <v>88</v>
      </c>
      <c r="Q689" s="36" t="s">
        <v>89</v>
      </c>
      <c r="R689" s="36" t="s">
        <v>90</v>
      </c>
      <c r="S689" s="36" t="s">
        <v>91</v>
      </c>
      <c r="T689" s="38" t="s">
        <v>92</v>
      </c>
    </row>
    <row r="690" ht="13.2" customHeight="1" spans="1:20">
      <c r="A690" s="15" t="s">
        <v>1473</v>
      </c>
      <c r="B690" s="16" t="s">
        <v>1474</v>
      </c>
      <c r="C690" s="17"/>
      <c r="D690" s="18"/>
      <c r="E690" s="18"/>
      <c r="F690" s="20"/>
      <c r="H690" s="21" t="s">
        <v>1473</v>
      </c>
      <c r="I690" s="39" t="s">
        <v>1474</v>
      </c>
      <c r="J690" s="40"/>
      <c r="K690" s="66"/>
      <c r="L690" s="47"/>
      <c r="M690" s="44"/>
      <c r="N690" s="45"/>
      <c r="O690" s="21" t="s">
        <v>1473</v>
      </c>
      <c r="P690" s="39" t="s">
        <v>1474</v>
      </c>
      <c r="Q690" s="40"/>
      <c r="R690" s="47"/>
      <c r="S690" s="47"/>
      <c r="T690" s="44"/>
    </row>
    <row r="691" ht="13.9" customHeight="1" spans="1:20">
      <c r="A691" s="15" t="s">
        <v>1475</v>
      </c>
      <c r="B691" s="16" t="s">
        <v>1476</v>
      </c>
      <c r="C691" s="17" t="s">
        <v>179</v>
      </c>
      <c r="D691" s="18" t="s">
        <v>1477</v>
      </c>
      <c r="E691" s="22">
        <f t="shared" ref="E691:E695" si="449">F691/D691</f>
        <v>50.1500843847947</v>
      </c>
      <c r="F691" s="20" t="s">
        <v>1478</v>
      </c>
      <c r="H691" s="21" t="s">
        <v>1475</v>
      </c>
      <c r="I691" s="39" t="s">
        <v>1476</v>
      </c>
      <c r="J691" s="40" t="s">
        <v>179</v>
      </c>
      <c r="K691" s="46">
        <v>3865</v>
      </c>
      <c r="L691" s="22">
        <f t="shared" ref="L691:L695" si="450">E691</f>
        <v>50.1500843847947</v>
      </c>
      <c r="M691" s="42">
        <f t="shared" ref="M691:M695" si="451">K691*L691</f>
        <v>193830.076147231</v>
      </c>
      <c r="N691" s="43"/>
      <c r="O691" s="21" t="s">
        <v>1475</v>
      </c>
      <c r="P691" s="39" t="s">
        <v>1476</v>
      </c>
      <c r="Q691" s="40" t="s">
        <v>179</v>
      </c>
      <c r="R691" s="41">
        <f t="shared" ref="R691:R695" si="452">D691-K691</f>
        <v>1112.2</v>
      </c>
      <c r="S691" s="22">
        <f t="shared" ref="S691:S695" si="453">L691</f>
        <v>50.1500843847947</v>
      </c>
      <c r="T691" s="42">
        <f t="shared" ref="T691:T695" si="454">R691*S691</f>
        <v>55776.9238527686</v>
      </c>
    </row>
    <row r="692" ht="13.2" customHeight="1" spans="1:20">
      <c r="A692" s="15" t="s">
        <v>1479</v>
      </c>
      <c r="B692" s="16" t="s">
        <v>1480</v>
      </c>
      <c r="C692" s="17"/>
      <c r="D692" s="18"/>
      <c r="E692" s="18"/>
      <c r="F692" s="20"/>
      <c r="H692" s="21" t="s">
        <v>1479</v>
      </c>
      <c r="I692" s="39" t="s">
        <v>1480</v>
      </c>
      <c r="J692" s="40"/>
      <c r="K692" s="46"/>
      <c r="L692" s="47"/>
      <c r="M692" s="44"/>
      <c r="N692" s="45"/>
      <c r="O692" s="21" t="s">
        <v>1479</v>
      </c>
      <c r="P692" s="39" t="s">
        <v>1480</v>
      </c>
      <c r="Q692" s="40"/>
      <c r="R692" s="47"/>
      <c r="S692" s="47"/>
      <c r="T692" s="44"/>
    </row>
    <row r="693" ht="13.2" customHeight="1" spans="1:20">
      <c r="A693" s="15" t="s">
        <v>1481</v>
      </c>
      <c r="B693" s="16" t="s">
        <v>1482</v>
      </c>
      <c r="C693" s="17" t="s">
        <v>179</v>
      </c>
      <c r="D693" s="18" t="s">
        <v>1483</v>
      </c>
      <c r="E693" s="22">
        <f t="shared" si="449"/>
        <v>50.1502121316363</v>
      </c>
      <c r="F693" s="20" t="s">
        <v>1484</v>
      </c>
      <c r="H693" s="21" t="s">
        <v>1481</v>
      </c>
      <c r="I693" s="39" t="s">
        <v>1482</v>
      </c>
      <c r="J693" s="40" t="s">
        <v>179</v>
      </c>
      <c r="K693" s="46">
        <v>786.2</v>
      </c>
      <c r="L693" s="22">
        <f t="shared" si="450"/>
        <v>50.1502121316363</v>
      </c>
      <c r="M693" s="42">
        <f t="shared" si="451"/>
        <v>39428.0967778924</v>
      </c>
      <c r="N693" s="43"/>
      <c r="O693" s="21" t="s">
        <v>1481</v>
      </c>
      <c r="P693" s="39" t="s">
        <v>1482</v>
      </c>
      <c r="Q693" s="40" t="s">
        <v>179</v>
      </c>
      <c r="R693" s="41">
        <f t="shared" si="452"/>
        <v>85.9</v>
      </c>
      <c r="S693" s="22">
        <f t="shared" si="453"/>
        <v>50.1502121316363</v>
      </c>
      <c r="T693" s="42">
        <f t="shared" si="454"/>
        <v>4307.90322210755</v>
      </c>
    </row>
    <row r="694" ht="13.9" customHeight="1" spans="1:20">
      <c r="A694" s="15" t="s">
        <v>1485</v>
      </c>
      <c r="B694" s="16" t="s">
        <v>1486</v>
      </c>
      <c r="C694" s="17"/>
      <c r="D694" s="18"/>
      <c r="E694" s="18"/>
      <c r="F694" s="20"/>
      <c r="H694" s="21" t="s">
        <v>1485</v>
      </c>
      <c r="I694" s="39" t="s">
        <v>1486</v>
      </c>
      <c r="J694" s="40"/>
      <c r="K694" s="46"/>
      <c r="L694" s="47"/>
      <c r="M694" s="44"/>
      <c r="N694" s="45"/>
      <c r="O694" s="21" t="s">
        <v>1485</v>
      </c>
      <c r="P694" s="39" t="s">
        <v>1486</v>
      </c>
      <c r="Q694" s="40"/>
      <c r="R694" s="47"/>
      <c r="S694" s="47"/>
      <c r="T694" s="44"/>
    </row>
    <row r="695" ht="13.2" customHeight="1" spans="1:20">
      <c r="A695" s="15" t="s">
        <v>1487</v>
      </c>
      <c r="B695" s="16" t="s">
        <v>1486</v>
      </c>
      <c r="C695" s="17" t="s">
        <v>179</v>
      </c>
      <c r="D695" s="18" t="s">
        <v>1488</v>
      </c>
      <c r="E695" s="22">
        <f t="shared" si="449"/>
        <v>50.1497709385646</v>
      </c>
      <c r="F695" s="20" t="s">
        <v>1489</v>
      </c>
      <c r="H695" s="21" t="s">
        <v>1487</v>
      </c>
      <c r="I695" s="39" t="s">
        <v>1486</v>
      </c>
      <c r="J695" s="40" t="s">
        <v>179</v>
      </c>
      <c r="K695" s="46">
        <v>1215.7</v>
      </c>
      <c r="L695" s="22">
        <f t="shared" si="450"/>
        <v>50.1497709385646</v>
      </c>
      <c r="M695" s="42">
        <f t="shared" si="451"/>
        <v>60967.0765300129</v>
      </c>
      <c r="N695" s="43"/>
      <c r="O695" s="21" t="s">
        <v>1487</v>
      </c>
      <c r="P695" s="39" t="s">
        <v>1486</v>
      </c>
      <c r="Q695" s="40" t="s">
        <v>179</v>
      </c>
      <c r="R695" s="41">
        <f t="shared" si="452"/>
        <v>486.9</v>
      </c>
      <c r="S695" s="22">
        <f t="shared" si="453"/>
        <v>50.1497709385646</v>
      </c>
      <c r="T695" s="42">
        <f t="shared" si="454"/>
        <v>24417.9234699871</v>
      </c>
    </row>
    <row r="696" ht="13.9" customHeight="1" spans="1:20">
      <c r="A696" s="15" t="s">
        <v>1490</v>
      </c>
      <c r="B696" s="16" t="s">
        <v>1491</v>
      </c>
      <c r="C696" s="17"/>
      <c r="D696" s="18"/>
      <c r="E696" s="18"/>
      <c r="F696" s="20"/>
      <c r="H696" s="21" t="s">
        <v>1490</v>
      </c>
      <c r="I696" s="39" t="s">
        <v>1491</v>
      </c>
      <c r="J696" s="40"/>
      <c r="K696" s="46"/>
      <c r="L696" s="47"/>
      <c r="M696" s="44"/>
      <c r="N696" s="45"/>
      <c r="O696" s="21" t="s">
        <v>1490</v>
      </c>
      <c r="P696" s="39" t="s">
        <v>1491</v>
      </c>
      <c r="Q696" s="40"/>
      <c r="R696" s="47"/>
      <c r="S696" s="47"/>
      <c r="T696" s="44"/>
    </row>
    <row r="697" ht="13.2" customHeight="1" spans="1:20">
      <c r="A697" s="15" t="s">
        <v>1492</v>
      </c>
      <c r="B697" s="16" t="s">
        <v>1493</v>
      </c>
      <c r="C697" s="17" t="s">
        <v>179</v>
      </c>
      <c r="D697" s="18" t="s">
        <v>1494</v>
      </c>
      <c r="E697" s="22">
        <f t="shared" ref="E697:E703" si="455">F697/D697</f>
        <v>87.3293996921498</v>
      </c>
      <c r="F697" s="20" t="s">
        <v>1495</v>
      </c>
      <c r="H697" s="21" t="s">
        <v>1492</v>
      </c>
      <c r="I697" s="39" t="s">
        <v>1493</v>
      </c>
      <c r="J697" s="40" t="s">
        <v>179</v>
      </c>
      <c r="K697" s="46">
        <v>444.8</v>
      </c>
      <c r="L697" s="22">
        <f t="shared" ref="L697:L703" si="456">E697</f>
        <v>87.3293996921498</v>
      </c>
      <c r="M697" s="42">
        <f t="shared" ref="M697:M703" si="457">K697*L697</f>
        <v>38844.1169830682</v>
      </c>
      <c r="N697" s="43"/>
      <c r="O697" s="21" t="s">
        <v>1492</v>
      </c>
      <c r="P697" s="39" t="s">
        <v>1493</v>
      </c>
      <c r="Q697" s="40" t="s">
        <v>179</v>
      </c>
      <c r="R697" s="41">
        <f t="shared" ref="R697:R703" si="458">D697-K697</f>
        <v>334.8</v>
      </c>
      <c r="S697" s="22">
        <f t="shared" ref="S697:S703" si="459">L697</f>
        <v>87.3293996921498</v>
      </c>
      <c r="T697" s="42">
        <f t="shared" ref="T697:T703" si="460">R697*S697</f>
        <v>29237.8830169318</v>
      </c>
    </row>
    <row r="698" ht="13.2" customHeight="1" spans="1:20">
      <c r="A698" s="15" t="s">
        <v>1496</v>
      </c>
      <c r="B698" s="16" t="s">
        <v>1359</v>
      </c>
      <c r="C698" s="17"/>
      <c r="D698" s="18"/>
      <c r="E698" s="18"/>
      <c r="F698" s="20"/>
      <c r="H698" s="21" t="s">
        <v>1496</v>
      </c>
      <c r="I698" s="39" t="s">
        <v>1359</v>
      </c>
      <c r="J698" s="40"/>
      <c r="K698" s="46"/>
      <c r="L698" s="47"/>
      <c r="M698" s="44"/>
      <c r="N698" s="45"/>
      <c r="O698" s="21" t="s">
        <v>1496</v>
      </c>
      <c r="P698" s="39" t="s">
        <v>1359</v>
      </c>
      <c r="Q698" s="40"/>
      <c r="R698" s="47"/>
      <c r="S698" s="47"/>
      <c r="T698" s="44"/>
    </row>
    <row r="699" ht="13.9" customHeight="1" spans="1:20">
      <c r="A699" s="15" t="s">
        <v>1497</v>
      </c>
      <c r="B699" s="16" t="s">
        <v>1498</v>
      </c>
      <c r="C699" s="17" t="s">
        <v>1362</v>
      </c>
      <c r="D699" s="18" t="s">
        <v>520</v>
      </c>
      <c r="E699" s="22">
        <f t="shared" si="455"/>
        <v>732.142857142857</v>
      </c>
      <c r="F699" s="20" t="s">
        <v>1499</v>
      </c>
      <c r="H699" s="21" t="s">
        <v>1497</v>
      </c>
      <c r="I699" s="39" t="s">
        <v>1498</v>
      </c>
      <c r="J699" s="40" t="s">
        <v>1362</v>
      </c>
      <c r="K699" s="46">
        <v>7</v>
      </c>
      <c r="L699" s="22">
        <f t="shared" si="456"/>
        <v>732.142857142857</v>
      </c>
      <c r="M699" s="42">
        <f t="shared" si="457"/>
        <v>5125</v>
      </c>
      <c r="N699" s="43"/>
      <c r="O699" s="21" t="s">
        <v>1497</v>
      </c>
      <c r="P699" s="39" t="s">
        <v>1498</v>
      </c>
      <c r="Q699" s="40" t="s">
        <v>1362</v>
      </c>
      <c r="R699" s="41">
        <f t="shared" si="458"/>
        <v>0</v>
      </c>
      <c r="S699" s="22">
        <f t="shared" si="459"/>
        <v>732.142857142857</v>
      </c>
      <c r="T699" s="42">
        <f t="shared" si="460"/>
        <v>0</v>
      </c>
    </row>
    <row r="700" ht="13.2" customHeight="1" spans="1:20">
      <c r="A700" s="15" t="s">
        <v>1500</v>
      </c>
      <c r="B700" s="16" t="s">
        <v>1501</v>
      </c>
      <c r="C700" s="17" t="s">
        <v>1362</v>
      </c>
      <c r="D700" s="18" t="s">
        <v>1363</v>
      </c>
      <c r="E700" s="22">
        <f t="shared" si="455"/>
        <v>893.869565217391</v>
      </c>
      <c r="F700" s="20" t="s">
        <v>1502</v>
      </c>
      <c r="H700" s="21" t="s">
        <v>1500</v>
      </c>
      <c r="I700" s="39" t="s">
        <v>1501</v>
      </c>
      <c r="J700" s="40" t="s">
        <v>1362</v>
      </c>
      <c r="K700" s="46">
        <v>23</v>
      </c>
      <c r="L700" s="22">
        <f t="shared" si="456"/>
        <v>893.869565217391</v>
      </c>
      <c r="M700" s="42">
        <f t="shared" si="457"/>
        <v>20559</v>
      </c>
      <c r="N700" s="43"/>
      <c r="O700" s="21" t="s">
        <v>1500</v>
      </c>
      <c r="P700" s="39" t="s">
        <v>1501</v>
      </c>
      <c r="Q700" s="40" t="s">
        <v>1362</v>
      </c>
      <c r="R700" s="41">
        <f t="shared" si="458"/>
        <v>0</v>
      </c>
      <c r="S700" s="22">
        <f t="shared" si="459"/>
        <v>893.869565217391</v>
      </c>
      <c r="T700" s="42">
        <f t="shared" si="460"/>
        <v>0</v>
      </c>
    </row>
    <row r="701" ht="13.2" customHeight="1" spans="1:20">
      <c r="A701" s="15" t="s">
        <v>1503</v>
      </c>
      <c r="B701" s="16" t="s">
        <v>1504</v>
      </c>
      <c r="C701" s="17" t="s">
        <v>1362</v>
      </c>
      <c r="D701" s="18" t="s">
        <v>589</v>
      </c>
      <c r="E701" s="22">
        <f t="shared" si="455"/>
        <v>739.8</v>
      </c>
      <c r="F701" s="20" t="s">
        <v>1505</v>
      </c>
      <c r="H701" s="21" t="s">
        <v>1503</v>
      </c>
      <c r="I701" s="39" t="s">
        <v>1504</v>
      </c>
      <c r="J701" s="40" t="s">
        <v>1362</v>
      </c>
      <c r="K701" s="46">
        <v>5</v>
      </c>
      <c r="L701" s="22">
        <f t="shared" si="456"/>
        <v>739.8</v>
      </c>
      <c r="M701" s="42">
        <f t="shared" si="457"/>
        <v>3699</v>
      </c>
      <c r="N701" s="43"/>
      <c r="O701" s="21" t="s">
        <v>1503</v>
      </c>
      <c r="P701" s="39" t="s">
        <v>1504</v>
      </c>
      <c r="Q701" s="40" t="s">
        <v>1362</v>
      </c>
      <c r="R701" s="41">
        <f t="shared" si="458"/>
        <v>0</v>
      </c>
      <c r="S701" s="22">
        <f t="shared" si="459"/>
        <v>739.8</v>
      </c>
      <c r="T701" s="42">
        <f t="shared" si="460"/>
        <v>0</v>
      </c>
    </row>
    <row r="702" ht="13.9" customHeight="1" spans="1:20">
      <c r="A702" s="15" t="s">
        <v>1506</v>
      </c>
      <c r="B702" s="16" t="s">
        <v>1507</v>
      </c>
      <c r="C702" s="17" t="s">
        <v>1362</v>
      </c>
      <c r="D702" s="18" t="s">
        <v>628</v>
      </c>
      <c r="E702" s="22">
        <f t="shared" si="455"/>
        <v>976.666666666667</v>
      </c>
      <c r="F702" s="20" t="s">
        <v>1508</v>
      </c>
      <c r="H702" s="21" t="s">
        <v>1506</v>
      </c>
      <c r="I702" s="39" t="s">
        <v>1507</v>
      </c>
      <c r="J702" s="40" t="s">
        <v>1362</v>
      </c>
      <c r="K702" s="46">
        <v>3</v>
      </c>
      <c r="L702" s="22">
        <f t="shared" si="456"/>
        <v>976.666666666667</v>
      </c>
      <c r="M702" s="42">
        <f t="shared" si="457"/>
        <v>2930</v>
      </c>
      <c r="N702" s="43"/>
      <c r="O702" s="21" t="s">
        <v>1506</v>
      </c>
      <c r="P702" s="39" t="s">
        <v>1507</v>
      </c>
      <c r="Q702" s="40" t="s">
        <v>1362</v>
      </c>
      <c r="R702" s="41">
        <f t="shared" si="458"/>
        <v>0</v>
      </c>
      <c r="S702" s="22">
        <f t="shared" si="459"/>
        <v>976.666666666667</v>
      </c>
      <c r="T702" s="42">
        <f t="shared" si="460"/>
        <v>0</v>
      </c>
    </row>
    <row r="703" ht="13.2" customHeight="1" spans="1:20">
      <c r="A703" s="15" t="s">
        <v>1509</v>
      </c>
      <c r="B703" s="16" t="s">
        <v>1383</v>
      </c>
      <c r="C703" s="17" t="s">
        <v>1362</v>
      </c>
      <c r="D703" s="18" t="s">
        <v>1363</v>
      </c>
      <c r="E703" s="22">
        <f t="shared" si="455"/>
        <v>637.434782608696</v>
      </c>
      <c r="F703" s="20" t="s">
        <v>1510</v>
      </c>
      <c r="H703" s="21" t="s">
        <v>1509</v>
      </c>
      <c r="I703" s="39" t="s">
        <v>1383</v>
      </c>
      <c r="J703" s="40" t="s">
        <v>1362</v>
      </c>
      <c r="K703" s="46">
        <v>23</v>
      </c>
      <c r="L703" s="22">
        <f t="shared" si="456"/>
        <v>637.434782608696</v>
      </c>
      <c r="M703" s="42">
        <f t="shared" si="457"/>
        <v>14661</v>
      </c>
      <c r="N703" s="43"/>
      <c r="O703" s="21" t="s">
        <v>1509</v>
      </c>
      <c r="P703" s="39" t="s">
        <v>1383</v>
      </c>
      <c r="Q703" s="40" t="s">
        <v>1362</v>
      </c>
      <c r="R703" s="41">
        <f t="shared" si="458"/>
        <v>0</v>
      </c>
      <c r="S703" s="22">
        <f t="shared" si="459"/>
        <v>637.434782608696</v>
      </c>
      <c r="T703" s="42">
        <f t="shared" si="460"/>
        <v>0</v>
      </c>
    </row>
    <row r="704" ht="13.9" customHeight="1" spans="1:20">
      <c r="A704" s="15" t="s">
        <v>1511</v>
      </c>
      <c r="B704" s="16" t="s">
        <v>1400</v>
      </c>
      <c r="C704" s="17"/>
      <c r="D704" s="18"/>
      <c r="E704" s="18"/>
      <c r="F704" s="20"/>
      <c r="H704" s="21" t="s">
        <v>1511</v>
      </c>
      <c r="I704" s="39" t="s">
        <v>1400</v>
      </c>
      <c r="J704" s="40"/>
      <c r="K704" s="46"/>
      <c r="L704" s="47"/>
      <c r="M704" s="44"/>
      <c r="N704" s="45"/>
      <c r="O704" s="21" t="s">
        <v>1511</v>
      </c>
      <c r="P704" s="39" t="s">
        <v>1400</v>
      </c>
      <c r="Q704" s="40"/>
      <c r="R704" s="47"/>
      <c r="S704" s="47"/>
      <c r="T704" s="44"/>
    </row>
    <row r="705" ht="13.2" customHeight="1" spans="1:20">
      <c r="A705" s="15" t="s">
        <v>1512</v>
      </c>
      <c r="B705" s="16" t="s">
        <v>1513</v>
      </c>
      <c r="C705" s="17" t="s">
        <v>1362</v>
      </c>
      <c r="D705" s="18" t="s">
        <v>96</v>
      </c>
      <c r="E705" s="22">
        <f t="shared" ref="E705:E710" si="461">F705/D705</f>
        <v>431</v>
      </c>
      <c r="F705" s="20" t="s">
        <v>1514</v>
      </c>
      <c r="H705" s="21" t="s">
        <v>1512</v>
      </c>
      <c r="I705" s="39" t="s">
        <v>1513</v>
      </c>
      <c r="J705" s="40" t="s">
        <v>1362</v>
      </c>
      <c r="K705" s="46">
        <v>1</v>
      </c>
      <c r="L705" s="22">
        <f t="shared" ref="L705:L710" si="462">E705</f>
        <v>431</v>
      </c>
      <c r="M705" s="42">
        <f t="shared" ref="M705:M710" si="463">K705*L705</f>
        <v>431</v>
      </c>
      <c r="N705" s="43"/>
      <c r="O705" s="21" t="s">
        <v>1512</v>
      </c>
      <c r="P705" s="39" t="s">
        <v>1513</v>
      </c>
      <c r="Q705" s="40" t="s">
        <v>1362</v>
      </c>
      <c r="R705" s="41">
        <f t="shared" ref="R705:R710" si="464">D705-K705</f>
        <v>0</v>
      </c>
      <c r="S705" s="22">
        <f t="shared" ref="S705:S710" si="465">L705</f>
        <v>431</v>
      </c>
      <c r="T705" s="42">
        <f t="shared" ref="T705:T710" si="466">R705*S705</f>
        <v>0</v>
      </c>
    </row>
    <row r="706" ht="13.2" customHeight="1" spans="1:20">
      <c r="A706" s="15" t="s">
        <v>1515</v>
      </c>
      <c r="B706" s="16" t="s">
        <v>1407</v>
      </c>
      <c r="C706" s="17"/>
      <c r="D706" s="18"/>
      <c r="E706" s="18"/>
      <c r="F706" s="20"/>
      <c r="H706" s="21" t="s">
        <v>1515</v>
      </c>
      <c r="I706" s="39" t="s">
        <v>1407</v>
      </c>
      <c r="J706" s="40"/>
      <c r="K706" s="46"/>
      <c r="L706" s="47"/>
      <c r="M706" s="44"/>
      <c r="N706" s="45"/>
      <c r="O706" s="21" t="s">
        <v>1515</v>
      </c>
      <c r="P706" s="39" t="s">
        <v>1407</v>
      </c>
      <c r="Q706" s="40"/>
      <c r="R706" s="47"/>
      <c r="S706" s="47"/>
      <c r="T706" s="44"/>
    </row>
    <row r="707" ht="13.9" customHeight="1" spans="1:20">
      <c r="A707" s="15" t="s">
        <v>1516</v>
      </c>
      <c r="B707" s="16" t="s">
        <v>1409</v>
      </c>
      <c r="C707" s="17" t="s">
        <v>1362</v>
      </c>
      <c r="D707" s="18" t="s">
        <v>628</v>
      </c>
      <c r="E707" s="22">
        <f t="shared" si="461"/>
        <v>25339.6666666667</v>
      </c>
      <c r="F707" s="20" t="s">
        <v>1517</v>
      </c>
      <c r="H707" s="21" t="s">
        <v>1516</v>
      </c>
      <c r="I707" s="39" t="s">
        <v>1409</v>
      </c>
      <c r="J707" s="40" t="s">
        <v>1362</v>
      </c>
      <c r="K707" s="46">
        <v>3</v>
      </c>
      <c r="L707" s="22">
        <f t="shared" si="462"/>
        <v>25339.6666666667</v>
      </c>
      <c r="M707" s="42">
        <f t="shared" si="463"/>
        <v>76019</v>
      </c>
      <c r="N707" s="43"/>
      <c r="O707" s="21" t="s">
        <v>1516</v>
      </c>
      <c r="P707" s="39" t="s">
        <v>1409</v>
      </c>
      <c r="Q707" s="40" t="s">
        <v>1362</v>
      </c>
      <c r="R707" s="41">
        <f t="shared" si="464"/>
        <v>0</v>
      </c>
      <c r="S707" s="22">
        <f t="shared" si="465"/>
        <v>25339.6666666667</v>
      </c>
      <c r="T707" s="42">
        <f t="shared" si="466"/>
        <v>0</v>
      </c>
    </row>
    <row r="708" ht="13.2" customHeight="1" spans="1:20">
      <c r="A708" s="15" t="s">
        <v>1518</v>
      </c>
      <c r="B708" s="16" t="s">
        <v>1417</v>
      </c>
      <c r="C708" s="17"/>
      <c r="D708" s="18"/>
      <c r="E708" s="18"/>
      <c r="F708" s="20"/>
      <c r="H708" s="21" t="s">
        <v>1518</v>
      </c>
      <c r="I708" s="39" t="s">
        <v>1417</v>
      </c>
      <c r="J708" s="40"/>
      <c r="K708" s="46"/>
      <c r="L708" s="47"/>
      <c r="M708" s="44"/>
      <c r="N708" s="45"/>
      <c r="O708" s="21" t="s">
        <v>1518</v>
      </c>
      <c r="P708" s="39" t="s">
        <v>1417</v>
      </c>
      <c r="Q708" s="40"/>
      <c r="R708" s="47"/>
      <c r="S708" s="47"/>
      <c r="T708" s="44"/>
    </row>
    <row r="709" ht="13.2" customHeight="1" spans="1:20">
      <c r="A709" s="15" t="s">
        <v>1519</v>
      </c>
      <c r="B709" s="16" t="s">
        <v>1419</v>
      </c>
      <c r="C709" s="17" t="s">
        <v>130</v>
      </c>
      <c r="D709" s="18" t="s">
        <v>1520</v>
      </c>
      <c r="E709" s="22">
        <f t="shared" si="461"/>
        <v>109</v>
      </c>
      <c r="F709" s="20" t="s">
        <v>1521</v>
      </c>
      <c r="H709" s="21" t="s">
        <v>1519</v>
      </c>
      <c r="I709" s="39" t="s">
        <v>1419</v>
      </c>
      <c r="J709" s="40" t="s">
        <v>130</v>
      </c>
      <c r="K709" s="46">
        <v>11</v>
      </c>
      <c r="L709" s="22">
        <f t="shared" si="462"/>
        <v>109</v>
      </c>
      <c r="M709" s="42">
        <f t="shared" si="463"/>
        <v>1199</v>
      </c>
      <c r="N709" s="43"/>
      <c r="O709" s="21" t="s">
        <v>1519</v>
      </c>
      <c r="P709" s="39" t="s">
        <v>1419</v>
      </c>
      <c r="Q709" s="40" t="s">
        <v>130</v>
      </c>
      <c r="R709" s="41">
        <f t="shared" si="464"/>
        <v>0</v>
      </c>
      <c r="S709" s="22">
        <f t="shared" si="465"/>
        <v>109</v>
      </c>
      <c r="T709" s="42">
        <f t="shared" si="466"/>
        <v>0</v>
      </c>
    </row>
    <row r="710" ht="13.9" customHeight="1" spans="1:20">
      <c r="A710" s="15" t="s">
        <v>1522</v>
      </c>
      <c r="B710" s="16" t="s">
        <v>1523</v>
      </c>
      <c r="C710" s="17" t="s">
        <v>130</v>
      </c>
      <c r="D710" s="18" t="s">
        <v>589</v>
      </c>
      <c r="E710" s="22">
        <f t="shared" si="461"/>
        <v>109</v>
      </c>
      <c r="F710" s="20" t="s">
        <v>1426</v>
      </c>
      <c r="H710" s="21" t="s">
        <v>1522</v>
      </c>
      <c r="I710" s="39" t="s">
        <v>1523</v>
      </c>
      <c r="J710" s="40" t="s">
        <v>130</v>
      </c>
      <c r="K710" s="46">
        <v>5</v>
      </c>
      <c r="L710" s="22">
        <f t="shared" si="462"/>
        <v>109</v>
      </c>
      <c r="M710" s="42">
        <f t="shared" si="463"/>
        <v>545</v>
      </c>
      <c r="N710" s="43"/>
      <c r="O710" s="21" t="s">
        <v>1522</v>
      </c>
      <c r="P710" s="39" t="s">
        <v>1523</v>
      </c>
      <c r="Q710" s="40" t="s">
        <v>130</v>
      </c>
      <c r="R710" s="41">
        <f t="shared" si="464"/>
        <v>0</v>
      </c>
      <c r="S710" s="22">
        <f t="shared" si="465"/>
        <v>109</v>
      </c>
      <c r="T710" s="42">
        <f t="shared" si="466"/>
        <v>0</v>
      </c>
    </row>
    <row r="711" ht="13.2" customHeight="1" spans="1:20">
      <c r="A711" s="15" t="s">
        <v>1524</v>
      </c>
      <c r="B711" s="16" t="s">
        <v>1433</v>
      </c>
      <c r="C711" s="17"/>
      <c r="D711" s="18"/>
      <c r="E711" s="18"/>
      <c r="F711" s="20"/>
      <c r="H711" s="21" t="s">
        <v>1524</v>
      </c>
      <c r="I711" s="39" t="s">
        <v>1433</v>
      </c>
      <c r="J711" s="40"/>
      <c r="K711" s="46"/>
      <c r="L711" s="47"/>
      <c r="M711" s="44"/>
      <c r="N711" s="45"/>
      <c r="O711" s="21" t="s">
        <v>1524</v>
      </c>
      <c r="P711" s="39" t="s">
        <v>1433</v>
      </c>
      <c r="Q711" s="40"/>
      <c r="R711" s="47"/>
      <c r="S711" s="47"/>
      <c r="T711" s="44"/>
    </row>
    <row r="712" ht="13.2" customHeight="1" spans="1:20">
      <c r="A712" s="15" t="s">
        <v>1525</v>
      </c>
      <c r="B712" s="16" t="s">
        <v>1435</v>
      </c>
      <c r="C712" s="17" t="s">
        <v>113</v>
      </c>
      <c r="D712" s="18" t="s">
        <v>1526</v>
      </c>
      <c r="E712" s="22">
        <f t="shared" ref="E712:E716" si="467">F712/D712</f>
        <v>331.52</v>
      </c>
      <c r="F712" s="20" t="s">
        <v>1527</v>
      </c>
      <c r="H712" s="21" t="s">
        <v>1525</v>
      </c>
      <c r="I712" s="39" t="s">
        <v>1435</v>
      </c>
      <c r="J712" s="40" t="s">
        <v>113</v>
      </c>
      <c r="K712" s="46">
        <v>50</v>
      </c>
      <c r="L712" s="22">
        <f t="shared" ref="L712:L716" si="468">E712</f>
        <v>331.52</v>
      </c>
      <c r="M712" s="42">
        <f t="shared" ref="M712:M716" si="469">K712*L712</f>
        <v>16576</v>
      </c>
      <c r="N712" s="43"/>
      <c r="O712" s="21" t="s">
        <v>1525</v>
      </c>
      <c r="P712" s="39" t="s">
        <v>1435</v>
      </c>
      <c r="Q712" s="40" t="s">
        <v>113</v>
      </c>
      <c r="R712" s="41">
        <f t="shared" ref="R712:R716" si="470">D712-K712</f>
        <v>0</v>
      </c>
      <c r="S712" s="22">
        <f t="shared" ref="S712:S716" si="471">L712</f>
        <v>331.52</v>
      </c>
      <c r="T712" s="42">
        <f t="shared" ref="T712:T716" si="472">R712*S712</f>
        <v>0</v>
      </c>
    </row>
    <row r="713" ht="13.9" customHeight="1" spans="1:20">
      <c r="A713" s="15" t="s">
        <v>1528</v>
      </c>
      <c r="B713" s="16" t="s">
        <v>1529</v>
      </c>
      <c r="C713" s="17"/>
      <c r="D713" s="18"/>
      <c r="E713" s="18"/>
      <c r="F713" s="20"/>
      <c r="H713" s="21" t="s">
        <v>1528</v>
      </c>
      <c r="I713" s="39" t="s">
        <v>1529</v>
      </c>
      <c r="J713" s="40"/>
      <c r="K713" s="46"/>
      <c r="L713" s="47"/>
      <c r="M713" s="44"/>
      <c r="N713" s="45"/>
      <c r="O713" s="21" t="s">
        <v>1528</v>
      </c>
      <c r="P713" s="39" t="s">
        <v>1529</v>
      </c>
      <c r="Q713" s="40"/>
      <c r="R713" s="47"/>
      <c r="S713" s="47"/>
      <c r="T713" s="44"/>
    </row>
    <row r="714" ht="13.2" customHeight="1" spans="1:20">
      <c r="A714" s="15" t="s">
        <v>1530</v>
      </c>
      <c r="B714" s="16" t="s">
        <v>1529</v>
      </c>
      <c r="C714" s="17" t="s">
        <v>113</v>
      </c>
      <c r="D714" s="18" t="s">
        <v>1531</v>
      </c>
      <c r="E714" s="22">
        <f t="shared" si="467"/>
        <v>6.30102040816327</v>
      </c>
      <c r="F714" s="20" t="s">
        <v>1532</v>
      </c>
      <c r="H714" s="21" t="s">
        <v>1530</v>
      </c>
      <c r="I714" s="39" t="s">
        <v>1529</v>
      </c>
      <c r="J714" s="40" t="s">
        <v>113</v>
      </c>
      <c r="K714" s="46">
        <v>196</v>
      </c>
      <c r="L714" s="22">
        <f t="shared" si="468"/>
        <v>6.30102040816327</v>
      </c>
      <c r="M714" s="42">
        <f t="shared" si="469"/>
        <v>1235</v>
      </c>
      <c r="N714" s="43"/>
      <c r="O714" s="21" t="s">
        <v>1530</v>
      </c>
      <c r="P714" s="39" t="s">
        <v>1529</v>
      </c>
      <c r="Q714" s="40" t="s">
        <v>113</v>
      </c>
      <c r="R714" s="41">
        <f t="shared" si="470"/>
        <v>0</v>
      </c>
      <c r="S714" s="22">
        <f t="shared" si="471"/>
        <v>6.30102040816327</v>
      </c>
      <c r="T714" s="42">
        <f t="shared" si="472"/>
        <v>0</v>
      </c>
    </row>
    <row r="715" ht="13.9" customHeight="1" spans="1:20">
      <c r="A715" s="15" t="s">
        <v>1533</v>
      </c>
      <c r="B715" s="16" t="s">
        <v>1464</v>
      </c>
      <c r="C715" s="17"/>
      <c r="D715" s="18"/>
      <c r="E715" s="18"/>
      <c r="F715" s="20"/>
      <c r="H715" s="21" t="s">
        <v>1533</v>
      </c>
      <c r="I715" s="39" t="s">
        <v>1464</v>
      </c>
      <c r="J715" s="40"/>
      <c r="K715" s="46"/>
      <c r="L715" s="47"/>
      <c r="M715" s="44"/>
      <c r="N715" s="45"/>
      <c r="O715" s="21" t="s">
        <v>1533</v>
      </c>
      <c r="P715" s="39" t="s">
        <v>1464</v>
      </c>
      <c r="Q715" s="40"/>
      <c r="R715" s="47"/>
      <c r="S715" s="47"/>
      <c r="T715" s="44"/>
    </row>
    <row r="716" ht="13.2" customHeight="1" spans="1:20">
      <c r="A716" s="15" t="s">
        <v>1534</v>
      </c>
      <c r="B716" s="16" t="s">
        <v>1464</v>
      </c>
      <c r="C716" s="17" t="s">
        <v>1466</v>
      </c>
      <c r="D716" s="18" t="s">
        <v>1384</v>
      </c>
      <c r="E716" s="22">
        <f t="shared" si="467"/>
        <v>15.5945945945946</v>
      </c>
      <c r="F716" s="20" t="s">
        <v>1535</v>
      </c>
      <c r="H716" s="21" t="s">
        <v>1534</v>
      </c>
      <c r="I716" s="39" t="s">
        <v>1464</v>
      </c>
      <c r="J716" s="40" t="s">
        <v>1466</v>
      </c>
      <c r="K716" s="46">
        <v>37</v>
      </c>
      <c r="L716" s="22">
        <f t="shared" si="468"/>
        <v>15.5945945945946</v>
      </c>
      <c r="M716" s="42">
        <f t="shared" si="469"/>
        <v>577</v>
      </c>
      <c r="N716" s="43"/>
      <c r="O716" s="21" t="s">
        <v>1534</v>
      </c>
      <c r="P716" s="39" t="s">
        <v>1464</v>
      </c>
      <c r="Q716" s="40" t="s">
        <v>1466</v>
      </c>
      <c r="R716" s="41">
        <f t="shared" si="470"/>
        <v>0</v>
      </c>
      <c r="S716" s="22">
        <f t="shared" si="471"/>
        <v>15.5945945945946</v>
      </c>
      <c r="T716" s="42">
        <f t="shared" si="472"/>
        <v>0</v>
      </c>
    </row>
    <row r="717" ht="13.2" customHeight="1" spans="1:20">
      <c r="A717" s="15" t="s">
        <v>1536</v>
      </c>
      <c r="B717" s="16" t="s">
        <v>1469</v>
      </c>
      <c r="C717" s="17"/>
      <c r="D717" s="18"/>
      <c r="E717" s="18"/>
      <c r="F717" s="20"/>
      <c r="H717" s="21" t="s">
        <v>1536</v>
      </c>
      <c r="I717" s="39" t="s">
        <v>1469</v>
      </c>
      <c r="J717" s="40"/>
      <c r="K717" s="46"/>
      <c r="L717" s="47"/>
      <c r="M717" s="44"/>
      <c r="N717" s="45"/>
      <c r="O717" s="21" t="s">
        <v>1536</v>
      </c>
      <c r="P717" s="39" t="s">
        <v>1469</v>
      </c>
      <c r="Q717" s="40"/>
      <c r="R717" s="47"/>
      <c r="S717" s="47"/>
      <c r="T717" s="44"/>
    </row>
    <row r="718" ht="13.9" customHeight="1" spans="1:20">
      <c r="A718" s="15" t="s">
        <v>1537</v>
      </c>
      <c r="B718" s="16" t="s">
        <v>1469</v>
      </c>
      <c r="C718" s="17" t="s">
        <v>1466</v>
      </c>
      <c r="D718" s="18" t="s">
        <v>628</v>
      </c>
      <c r="E718" s="22">
        <f t="shared" ref="E718:E722" si="473">F718/D718</f>
        <v>156</v>
      </c>
      <c r="F718" s="20" t="s">
        <v>1538</v>
      </c>
      <c r="H718" s="21" t="s">
        <v>1537</v>
      </c>
      <c r="I718" s="39" t="s">
        <v>1469</v>
      </c>
      <c r="J718" s="40" t="s">
        <v>1466</v>
      </c>
      <c r="K718" s="46">
        <v>3</v>
      </c>
      <c r="L718" s="22">
        <f t="shared" ref="L718:L722" si="474">E718</f>
        <v>156</v>
      </c>
      <c r="M718" s="42">
        <f t="shared" ref="M718:M722" si="475">K718*L718</f>
        <v>468</v>
      </c>
      <c r="N718" s="43"/>
      <c r="O718" s="21" t="s">
        <v>1537</v>
      </c>
      <c r="P718" s="39" t="s">
        <v>1469</v>
      </c>
      <c r="Q718" s="40" t="s">
        <v>1466</v>
      </c>
      <c r="R718" s="41">
        <f t="shared" ref="R718:R722" si="476">D718-K718</f>
        <v>0</v>
      </c>
      <c r="S718" s="22">
        <f t="shared" ref="S718:S722" si="477">L718</f>
        <v>156</v>
      </c>
      <c r="T718" s="42">
        <f t="shared" ref="T718:T722" si="478">R718*S718</f>
        <v>0</v>
      </c>
    </row>
    <row r="719" ht="13.2" customHeight="1" spans="1:20">
      <c r="A719" s="15" t="s">
        <v>1539</v>
      </c>
      <c r="B719" s="16" t="s">
        <v>1474</v>
      </c>
      <c r="C719" s="17"/>
      <c r="D719" s="18"/>
      <c r="E719" s="18"/>
      <c r="F719" s="20"/>
      <c r="H719" s="21" t="s">
        <v>1539</v>
      </c>
      <c r="I719" s="39" t="s">
        <v>1474</v>
      </c>
      <c r="J719" s="40"/>
      <c r="K719" s="46"/>
      <c r="L719" s="47"/>
      <c r="M719" s="44"/>
      <c r="N719" s="45"/>
      <c r="O719" s="21" t="s">
        <v>1539</v>
      </c>
      <c r="P719" s="39" t="s">
        <v>1474</v>
      </c>
      <c r="Q719" s="40"/>
      <c r="R719" s="47"/>
      <c r="S719" s="47"/>
      <c r="T719" s="44"/>
    </row>
    <row r="720" ht="13.2" customHeight="1" spans="1:20">
      <c r="A720" s="15" t="s">
        <v>1540</v>
      </c>
      <c r="B720" s="16" t="s">
        <v>1541</v>
      </c>
      <c r="C720" s="17" t="s">
        <v>179</v>
      </c>
      <c r="D720" s="18" t="s">
        <v>1542</v>
      </c>
      <c r="E720" s="22">
        <f t="shared" si="473"/>
        <v>50.1499105011933</v>
      </c>
      <c r="F720" s="20" t="s">
        <v>1543</v>
      </c>
      <c r="H720" s="21" t="s">
        <v>1540</v>
      </c>
      <c r="I720" s="39" t="s">
        <v>1541</v>
      </c>
      <c r="J720" s="40" t="s">
        <v>179</v>
      </c>
      <c r="K720" s="46">
        <v>1340.8</v>
      </c>
      <c r="L720" s="22">
        <f t="shared" si="474"/>
        <v>50.1499105011933</v>
      </c>
      <c r="M720" s="42">
        <f t="shared" si="475"/>
        <v>67241</v>
      </c>
      <c r="N720" s="43"/>
      <c r="O720" s="21" t="s">
        <v>1540</v>
      </c>
      <c r="P720" s="39" t="s">
        <v>1541</v>
      </c>
      <c r="Q720" s="40" t="s">
        <v>179</v>
      </c>
      <c r="R720" s="41">
        <f t="shared" si="476"/>
        <v>0</v>
      </c>
      <c r="S720" s="22">
        <f t="shared" si="477"/>
        <v>50.1499105011933</v>
      </c>
      <c r="T720" s="42">
        <f t="shared" si="478"/>
        <v>0</v>
      </c>
    </row>
    <row r="721" ht="13.9" customHeight="1" spans="1:20">
      <c r="A721" s="15" t="s">
        <v>1544</v>
      </c>
      <c r="B721" s="16" t="s">
        <v>1480</v>
      </c>
      <c r="C721" s="17"/>
      <c r="D721" s="18"/>
      <c r="E721" s="18"/>
      <c r="F721" s="20"/>
      <c r="H721" s="21" t="s">
        <v>1544</v>
      </c>
      <c r="I721" s="39" t="s">
        <v>1480</v>
      </c>
      <c r="J721" s="40"/>
      <c r="K721" s="46"/>
      <c r="L721" s="47"/>
      <c r="M721" s="44"/>
      <c r="N721" s="45"/>
      <c r="O721" s="21" t="s">
        <v>1544</v>
      </c>
      <c r="P721" s="39" t="s">
        <v>1480</v>
      </c>
      <c r="Q721" s="40"/>
      <c r="R721" s="47"/>
      <c r="S721" s="47"/>
      <c r="T721" s="44"/>
    </row>
    <row r="722" ht="13.2" customHeight="1" spans="1:20">
      <c r="A722" s="15" t="s">
        <v>1545</v>
      </c>
      <c r="B722" s="16" t="s">
        <v>1482</v>
      </c>
      <c r="C722" s="17" t="s">
        <v>179</v>
      </c>
      <c r="D722" s="18" t="s">
        <v>1546</v>
      </c>
      <c r="E722" s="22">
        <f t="shared" si="473"/>
        <v>50.1587301587302</v>
      </c>
      <c r="F722" s="20" t="s">
        <v>1547</v>
      </c>
      <c r="H722" s="21" t="s">
        <v>1545</v>
      </c>
      <c r="I722" s="39" t="s">
        <v>1482</v>
      </c>
      <c r="J722" s="40" t="s">
        <v>179</v>
      </c>
      <c r="K722" s="46">
        <v>25.2</v>
      </c>
      <c r="L722" s="22">
        <f t="shared" si="474"/>
        <v>50.1587301587302</v>
      </c>
      <c r="M722" s="42">
        <f t="shared" si="475"/>
        <v>1264</v>
      </c>
      <c r="N722" s="43"/>
      <c r="O722" s="21" t="s">
        <v>1545</v>
      </c>
      <c r="P722" s="39" t="s">
        <v>1482</v>
      </c>
      <c r="Q722" s="40" t="s">
        <v>179</v>
      </c>
      <c r="R722" s="41">
        <f t="shared" si="476"/>
        <v>0</v>
      </c>
      <c r="S722" s="22">
        <f t="shared" si="477"/>
        <v>50.1587301587302</v>
      </c>
      <c r="T722" s="42">
        <f t="shared" si="478"/>
        <v>0</v>
      </c>
    </row>
    <row r="723" ht="13.9" customHeight="1" spans="1:20">
      <c r="A723" s="15" t="s">
        <v>1548</v>
      </c>
      <c r="B723" s="16" t="s">
        <v>1486</v>
      </c>
      <c r="C723" s="17"/>
      <c r="D723" s="18"/>
      <c r="E723" s="18"/>
      <c r="F723" s="20"/>
      <c r="H723" s="21" t="s">
        <v>1548</v>
      </c>
      <c r="I723" s="39" t="s">
        <v>1486</v>
      </c>
      <c r="J723" s="40"/>
      <c r="K723" s="46"/>
      <c r="L723" s="47"/>
      <c r="M723" s="44"/>
      <c r="N723" s="45"/>
      <c r="O723" s="21" t="s">
        <v>1548</v>
      </c>
      <c r="P723" s="39" t="s">
        <v>1486</v>
      </c>
      <c r="Q723" s="40"/>
      <c r="R723" s="47"/>
      <c r="S723" s="47"/>
      <c r="T723" s="44"/>
    </row>
    <row r="724" ht="13.2" customHeight="1" spans="1:20">
      <c r="A724" s="15" t="s">
        <v>1549</v>
      </c>
      <c r="B724" s="16" t="s">
        <v>1486</v>
      </c>
      <c r="C724" s="17" t="s">
        <v>179</v>
      </c>
      <c r="D724" s="18" t="s">
        <v>1550</v>
      </c>
      <c r="E724" s="22">
        <f t="shared" ref="E724:E727" si="479">F724/D724</f>
        <v>50.1534170153417</v>
      </c>
      <c r="F724" s="20" t="s">
        <v>1551</v>
      </c>
      <c r="H724" s="21" t="s">
        <v>1549</v>
      </c>
      <c r="I724" s="39" t="s">
        <v>1486</v>
      </c>
      <c r="J724" s="40" t="s">
        <v>179</v>
      </c>
      <c r="K724" s="46">
        <v>71.7</v>
      </c>
      <c r="L724" s="22">
        <f t="shared" ref="L724:L727" si="480">E724</f>
        <v>50.1534170153417</v>
      </c>
      <c r="M724" s="42">
        <f t="shared" ref="M724:M727" si="481">K724*L724</f>
        <v>3596</v>
      </c>
      <c r="N724" s="43"/>
      <c r="O724" s="21" t="s">
        <v>1549</v>
      </c>
      <c r="P724" s="39" t="s">
        <v>1486</v>
      </c>
      <c r="Q724" s="40" t="s">
        <v>179</v>
      </c>
      <c r="R724" s="41">
        <f t="shared" ref="R724:R727" si="482">D724-K724</f>
        <v>0</v>
      </c>
      <c r="S724" s="22">
        <f t="shared" ref="S724:S727" si="483">L724</f>
        <v>50.1534170153417</v>
      </c>
      <c r="T724" s="42">
        <f t="shared" ref="T724:T727" si="484">R724*S724</f>
        <v>0</v>
      </c>
    </row>
    <row r="725" ht="13.2" customHeight="1" spans="1:20">
      <c r="A725" s="15" t="s">
        <v>1552</v>
      </c>
      <c r="B725" s="16" t="s">
        <v>1553</v>
      </c>
      <c r="C725" s="17"/>
      <c r="D725" s="18"/>
      <c r="E725" s="18"/>
      <c r="F725" s="20"/>
      <c r="H725" s="21" t="s">
        <v>1552</v>
      </c>
      <c r="I725" s="39" t="s">
        <v>1553</v>
      </c>
      <c r="J725" s="40"/>
      <c r="K725" s="46"/>
      <c r="L725" s="47"/>
      <c r="M725" s="44"/>
      <c r="N725" s="45"/>
      <c r="O725" s="21" t="s">
        <v>1552</v>
      </c>
      <c r="P725" s="39" t="s">
        <v>1553</v>
      </c>
      <c r="Q725" s="40"/>
      <c r="R725" s="47"/>
      <c r="S725" s="47"/>
      <c r="T725" s="44"/>
    </row>
    <row r="726" ht="13.9" customHeight="1" spans="1:20">
      <c r="A726" s="15" t="s">
        <v>1554</v>
      </c>
      <c r="B726" s="16" t="s">
        <v>1555</v>
      </c>
      <c r="C726" s="17" t="s">
        <v>511</v>
      </c>
      <c r="D726" s="18" t="s">
        <v>628</v>
      </c>
      <c r="E726" s="22">
        <f t="shared" si="479"/>
        <v>3924</v>
      </c>
      <c r="F726" s="20" t="s">
        <v>1556</v>
      </c>
      <c r="H726" s="21" t="s">
        <v>1554</v>
      </c>
      <c r="I726" s="39" t="s">
        <v>1555</v>
      </c>
      <c r="J726" s="40" t="s">
        <v>511</v>
      </c>
      <c r="K726" s="46">
        <v>3</v>
      </c>
      <c r="L726" s="22">
        <f t="shared" si="480"/>
        <v>3924</v>
      </c>
      <c r="M726" s="42">
        <f t="shared" si="481"/>
        <v>11772</v>
      </c>
      <c r="N726" s="43"/>
      <c r="O726" s="21" t="s">
        <v>1554</v>
      </c>
      <c r="P726" s="39" t="s">
        <v>1555</v>
      </c>
      <c r="Q726" s="40" t="s">
        <v>511</v>
      </c>
      <c r="R726" s="41">
        <f t="shared" si="482"/>
        <v>0</v>
      </c>
      <c r="S726" s="22">
        <f t="shared" si="483"/>
        <v>3924</v>
      </c>
      <c r="T726" s="42">
        <f t="shared" si="484"/>
        <v>0</v>
      </c>
    </row>
    <row r="727" ht="13.2" customHeight="1" spans="1:20">
      <c r="A727" s="15" t="s">
        <v>1557</v>
      </c>
      <c r="B727" s="16" t="s">
        <v>1558</v>
      </c>
      <c r="C727" s="17" t="s">
        <v>511</v>
      </c>
      <c r="D727" s="18" t="s">
        <v>96</v>
      </c>
      <c r="E727" s="22">
        <f t="shared" si="479"/>
        <v>7085</v>
      </c>
      <c r="F727" s="20" t="s">
        <v>1559</v>
      </c>
      <c r="H727" s="21" t="s">
        <v>1557</v>
      </c>
      <c r="I727" s="39" t="s">
        <v>1558</v>
      </c>
      <c r="J727" s="40" t="s">
        <v>511</v>
      </c>
      <c r="K727" s="46">
        <v>1</v>
      </c>
      <c r="L727" s="22">
        <f t="shared" si="480"/>
        <v>7085</v>
      </c>
      <c r="M727" s="42">
        <f t="shared" si="481"/>
        <v>7085</v>
      </c>
      <c r="N727" s="43"/>
      <c r="O727" s="21" t="s">
        <v>1557</v>
      </c>
      <c r="P727" s="39" t="s">
        <v>1558</v>
      </c>
      <c r="Q727" s="40" t="s">
        <v>511</v>
      </c>
      <c r="R727" s="41">
        <f t="shared" si="482"/>
        <v>0</v>
      </c>
      <c r="S727" s="22">
        <f t="shared" si="483"/>
        <v>7085</v>
      </c>
      <c r="T727" s="42">
        <f t="shared" si="484"/>
        <v>0</v>
      </c>
    </row>
    <row r="728" ht="13.2" customHeight="1" spans="1:20">
      <c r="A728" s="15" t="s">
        <v>1560</v>
      </c>
      <c r="B728" s="16" t="s">
        <v>1561</v>
      </c>
      <c r="C728" s="17"/>
      <c r="D728" s="18"/>
      <c r="E728" s="18"/>
      <c r="F728" s="20"/>
      <c r="H728" s="21" t="s">
        <v>1560</v>
      </c>
      <c r="I728" s="39" t="s">
        <v>1561</v>
      </c>
      <c r="J728" s="40"/>
      <c r="K728" s="46"/>
      <c r="L728" s="47"/>
      <c r="M728" s="44"/>
      <c r="N728" s="45"/>
      <c r="O728" s="21" t="s">
        <v>1560</v>
      </c>
      <c r="P728" s="39" t="s">
        <v>1561</v>
      </c>
      <c r="Q728" s="40"/>
      <c r="R728" s="47"/>
      <c r="S728" s="47"/>
      <c r="T728" s="44"/>
    </row>
    <row r="729" ht="13.9" customHeight="1" spans="1:20">
      <c r="A729" s="15" t="s">
        <v>1562</v>
      </c>
      <c r="B729" s="16" t="s">
        <v>1563</v>
      </c>
      <c r="C729" s="17" t="s">
        <v>511</v>
      </c>
      <c r="D729" s="18" t="s">
        <v>538</v>
      </c>
      <c r="E729" s="22">
        <f t="shared" ref="E729:E733" si="485">F729/D729</f>
        <v>9883.22222222222</v>
      </c>
      <c r="F729" s="20" t="s">
        <v>1564</v>
      </c>
      <c r="H729" s="21" t="s">
        <v>1562</v>
      </c>
      <c r="I729" s="39" t="s">
        <v>1563</v>
      </c>
      <c r="J729" s="40" t="s">
        <v>511</v>
      </c>
      <c r="K729" s="46">
        <v>7</v>
      </c>
      <c r="L729" s="22">
        <f t="shared" ref="L729:L733" si="486">E729</f>
        <v>9883.22222222222</v>
      </c>
      <c r="M729" s="42">
        <f t="shared" ref="M729:M733" si="487">K729*L729</f>
        <v>69182.5555555555</v>
      </c>
      <c r="N729" s="43"/>
      <c r="O729" s="21" t="s">
        <v>1562</v>
      </c>
      <c r="P729" s="39" t="s">
        <v>1563</v>
      </c>
      <c r="Q729" s="40" t="s">
        <v>511</v>
      </c>
      <c r="R729" s="41">
        <f t="shared" ref="R729:R733" si="488">D729-K729</f>
        <v>2</v>
      </c>
      <c r="S729" s="22">
        <f t="shared" ref="S729:S733" si="489">L729</f>
        <v>9883.22222222222</v>
      </c>
      <c r="T729" s="42">
        <f t="shared" ref="T729:T733" si="490">R729*S729</f>
        <v>19766.4444444444</v>
      </c>
    </row>
    <row r="730" ht="13.2" customHeight="1" spans="1:20">
      <c r="A730" s="15" t="s">
        <v>1565</v>
      </c>
      <c r="B730" s="16" t="s">
        <v>1566</v>
      </c>
      <c r="C730" s="17" t="s">
        <v>511</v>
      </c>
      <c r="D730" s="18" t="s">
        <v>1520</v>
      </c>
      <c r="E730" s="22">
        <f t="shared" si="485"/>
        <v>11490.6363636364</v>
      </c>
      <c r="F730" s="20" t="s">
        <v>1567</v>
      </c>
      <c r="H730" s="21" t="s">
        <v>1565</v>
      </c>
      <c r="I730" s="39" t="s">
        <v>1566</v>
      </c>
      <c r="J730" s="40" t="s">
        <v>511</v>
      </c>
      <c r="K730" s="46">
        <v>9</v>
      </c>
      <c r="L730" s="22">
        <f t="shared" si="486"/>
        <v>11490.6363636364</v>
      </c>
      <c r="M730" s="42">
        <f t="shared" si="487"/>
        <v>103415.727272728</v>
      </c>
      <c r="N730" s="43"/>
      <c r="O730" s="21" t="s">
        <v>1565</v>
      </c>
      <c r="P730" s="39" t="s">
        <v>1566</v>
      </c>
      <c r="Q730" s="40" t="s">
        <v>511</v>
      </c>
      <c r="R730" s="41">
        <f t="shared" si="488"/>
        <v>2</v>
      </c>
      <c r="S730" s="22">
        <f t="shared" si="489"/>
        <v>11490.6363636364</v>
      </c>
      <c r="T730" s="42">
        <f t="shared" si="490"/>
        <v>22981.2727272728</v>
      </c>
    </row>
    <row r="731" ht="13.9" customHeight="1" spans="1:20">
      <c r="A731" s="15" t="s">
        <v>1568</v>
      </c>
      <c r="B731" s="16" t="s">
        <v>1569</v>
      </c>
      <c r="C731" s="17"/>
      <c r="D731" s="18"/>
      <c r="E731" s="18"/>
      <c r="F731" s="20"/>
      <c r="H731" s="21" t="s">
        <v>1568</v>
      </c>
      <c r="I731" s="39" t="s">
        <v>1569</v>
      </c>
      <c r="J731" s="40"/>
      <c r="K731" s="46"/>
      <c r="L731" s="47"/>
      <c r="M731" s="44"/>
      <c r="N731" s="45"/>
      <c r="O731" s="21" t="s">
        <v>1568</v>
      </c>
      <c r="P731" s="39" t="s">
        <v>1569</v>
      </c>
      <c r="Q731" s="40"/>
      <c r="R731" s="47"/>
      <c r="S731" s="47"/>
      <c r="T731" s="44"/>
    </row>
    <row r="732" ht="13.2" customHeight="1" spans="1:20">
      <c r="A732" s="15" t="s">
        <v>1570</v>
      </c>
      <c r="B732" s="16" t="s">
        <v>1571</v>
      </c>
      <c r="C732" s="17" t="s">
        <v>130</v>
      </c>
      <c r="D732" s="18" t="s">
        <v>516</v>
      </c>
      <c r="E732" s="22">
        <f t="shared" si="485"/>
        <v>1329.03571428571</v>
      </c>
      <c r="F732" s="20" t="s">
        <v>1572</v>
      </c>
      <c r="H732" s="21" t="s">
        <v>1570</v>
      </c>
      <c r="I732" s="39" t="s">
        <v>1571</v>
      </c>
      <c r="J732" s="40" t="s">
        <v>130</v>
      </c>
      <c r="K732" s="46">
        <v>51</v>
      </c>
      <c r="L732" s="22">
        <f t="shared" si="486"/>
        <v>1329.03571428571</v>
      </c>
      <c r="M732" s="42">
        <f t="shared" si="487"/>
        <v>67780.8214285712</v>
      </c>
      <c r="N732" s="43"/>
      <c r="O732" s="21" t="s">
        <v>1570</v>
      </c>
      <c r="P732" s="39" t="s">
        <v>1571</v>
      </c>
      <c r="Q732" s="40" t="s">
        <v>130</v>
      </c>
      <c r="R732" s="41">
        <f t="shared" si="488"/>
        <v>5</v>
      </c>
      <c r="S732" s="22">
        <f t="shared" si="489"/>
        <v>1329.03571428571</v>
      </c>
      <c r="T732" s="42">
        <f t="shared" si="490"/>
        <v>6645.17857142855</v>
      </c>
    </row>
    <row r="733" ht="13.2" customHeight="1" spans="1:20">
      <c r="A733" s="15" t="s">
        <v>1573</v>
      </c>
      <c r="B733" s="16" t="s">
        <v>1574</v>
      </c>
      <c r="C733" s="17" t="s">
        <v>130</v>
      </c>
      <c r="D733" s="18" t="s">
        <v>151</v>
      </c>
      <c r="E733" s="22">
        <f t="shared" si="485"/>
        <v>1662.25</v>
      </c>
      <c r="F733" s="20" t="s">
        <v>1575</v>
      </c>
      <c r="H733" s="21" t="s">
        <v>1573</v>
      </c>
      <c r="I733" s="39" t="s">
        <v>1574</v>
      </c>
      <c r="J733" s="40" t="s">
        <v>130</v>
      </c>
      <c r="K733" s="46">
        <v>7</v>
      </c>
      <c r="L733" s="22">
        <f t="shared" si="486"/>
        <v>1662.25</v>
      </c>
      <c r="M733" s="42">
        <f t="shared" si="487"/>
        <v>11635.75</v>
      </c>
      <c r="N733" s="43"/>
      <c r="O733" s="21" t="s">
        <v>1573</v>
      </c>
      <c r="P733" s="39" t="s">
        <v>1574</v>
      </c>
      <c r="Q733" s="40" t="s">
        <v>130</v>
      </c>
      <c r="R733" s="41">
        <f t="shared" si="488"/>
        <v>5</v>
      </c>
      <c r="S733" s="22">
        <f t="shared" si="489"/>
        <v>1662.25</v>
      </c>
      <c r="T733" s="42">
        <f t="shared" si="490"/>
        <v>8311.25</v>
      </c>
    </row>
    <row r="734" ht="13.9" customHeight="1" spans="1:20">
      <c r="A734" s="15" t="s">
        <v>1576</v>
      </c>
      <c r="B734" s="16" t="s">
        <v>1577</v>
      </c>
      <c r="C734" s="17"/>
      <c r="D734" s="18"/>
      <c r="E734" s="18"/>
      <c r="F734" s="20"/>
      <c r="H734" s="21" t="s">
        <v>1576</v>
      </c>
      <c r="I734" s="39" t="s">
        <v>1577</v>
      </c>
      <c r="J734" s="40"/>
      <c r="K734" s="46"/>
      <c r="L734" s="47"/>
      <c r="M734" s="44"/>
      <c r="N734" s="45"/>
      <c r="O734" s="21" t="s">
        <v>1576</v>
      </c>
      <c r="P734" s="39" t="s">
        <v>1577</v>
      </c>
      <c r="Q734" s="40"/>
      <c r="R734" s="47"/>
      <c r="S734" s="47"/>
      <c r="T734" s="44"/>
    </row>
    <row r="735" ht="13.2" customHeight="1" spans="1:20">
      <c r="A735" s="52" t="s">
        <v>1578</v>
      </c>
      <c r="B735" s="53" t="s">
        <v>1579</v>
      </c>
      <c r="C735" s="54" t="s">
        <v>130</v>
      </c>
      <c r="D735" s="55" t="s">
        <v>1580</v>
      </c>
      <c r="E735" s="63">
        <f>F735/D735</f>
        <v>2745.93023255814</v>
      </c>
      <c r="F735" s="56" t="s">
        <v>1581</v>
      </c>
      <c r="H735" s="57" t="s">
        <v>1578</v>
      </c>
      <c r="I735" s="58" t="s">
        <v>1579</v>
      </c>
      <c r="J735" s="59" t="s">
        <v>130</v>
      </c>
      <c r="K735" s="64">
        <v>69</v>
      </c>
      <c r="L735" s="63">
        <f>E735</f>
        <v>2745.93023255814</v>
      </c>
      <c r="M735" s="65">
        <f>K735*L735</f>
        <v>189469.186046512</v>
      </c>
      <c r="N735" s="43"/>
      <c r="O735" s="57" t="s">
        <v>1578</v>
      </c>
      <c r="P735" s="58" t="s">
        <v>1579</v>
      </c>
      <c r="Q735" s="59" t="s">
        <v>130</v>
      </c>
      <c r="R735" s="60">
        <f>D735-K735</f>
        <v>17</v>
      </c>
      <c r="S735" s="63">
        <f>L735</f>
        <v>2745.93023255814</v>
      </c>
      <c r="T735" s="65">
        <f>R735*S735</f>
        <v>46680.8139534884</v>
      </c>
    </row>
    <row r="736" ht="16.1" customHeight="1" spans="1:20">
      <c r="A736" s="4" t="s">
        <v>80</v>
      </c>
      <c r="B736" s="4"/>
      <c r="C736" s="5" t="s">
        <v>81</v>
      </c>
      <c r="D736" s="5"/>
      <c r="E736" s="5"/>
      <c r="F736" s="5"/>
      <c r="H736" s="6" t="s">
        <v>80</v>
      </c>
      <c r="I736" s="6"/>
      <c r="J736" s="29" t="s">
        <v>81</v>
      </c>
      <c r="K736" s="30"/>
      <c r="L736" s="29"/>
      <c r="M736" s="29"/>
      <c r="N736" s="29"/>
      <c r="O736" s="6" t="s">
        <v>80</v>
      </c>
      <c r="P736" s="6"/>
      <c r="Q736" s="29" t="s">
        <v>81</v>
      </c>
      <c r="R736" s="29"/>
      <c r="S736" s="29"/>
      <c r="T736" s="29"/>
    </row>
    <row r="737" ht="16.85" customHeight="1" spans="1:20">
      <c r="A737" s="4"/>
      <c r="B737" s="4"/>
      <c r="C737" s="4"/>
      <c r="D737" s="4"/>
      <c r="E737" s="4"/>
      <c r="F737" s="4"/>
      <c r="H737" s="6"/>
      <c r="I737" s="6"/>
      <c r="J737" s="6"/>
      <c r="K737" s="31"/>
      <c r="L737" s="6"/>
      <c r="M737" s="6"/>
      <c r="N737" s="6"/>
      <c r="O737" s="6"/>
      <c r="P737" s="6"/>
      <c r="Q737" s="6"/>
      <c r="R737" s="6"/>
      <c r="S737" s="6"/>
      <c r="T737" s="6"/>
    </row>
    <row r="738" ht="32.95" customHeight="1" spans="1:20">
      <c r="A738" s="2" t="s">
        <v>82</v>
      </c>
      <c r="B738" s="2"/>
      <c r="C738" s="2"/>
      <c r="D738" s="2"/>
      <c r="E738" s="2"/>
      <c r="F738" s="2"/>
      <c r="H738" s="3" t="s">
        <v>82</v>
      </c>
      <c r="I738" s="3"/>
      <c r="J738" s="3"/>
      <c r="K738" s="28"/>
      <c r="L738" s="3"/>
      <c r="M738" s="3"/>
      <c r="N738" s="3"/>
      <c r="O738" s="3" t="s">
        <v>82</v>
      </c>
      <c r="P738" s="3"/>
      <c r="Q738" s="3"/>
      <c r="R738" s="3"/>
      <c r="S738" s="3"/>
      <c r="T738" s="3"/>
    </row>
    <row r="739" ht="13.9" customHeight="1" spans="1:20">
      <c r="A739" s="4" t="s">
        <v>18</v>
      </c>
      <c r="B739" s="4"/>
      <c r="C739" s="5" t="s">
        <v>19</v>
      </c>
      <c r="D739" s="5"/>
      <c r="E739" s="5"/>
      <c r="F739" s="5"/>
      <c r="H739" s="6" t="s">
        <v>18</v>
      </c>
      <c r="I739" s="6"/>
      <c r="J739" s="29" t="s">
        <v>19</v>
      </c>
      <c r="K739" s="30"/>
      <c r="L739" s="29"/>
      <c r="M739" s="29"/>
      <c r="N739" s="29"/>
      <c r="O739" s="6" t="s">
        <v>18</v>
      </c>
      <c r="P739" s="6"/>
      <c r="Q739" s="29" t="s">
        <v>19</v>
      </c>
      <c r="R739" s="29"/>
      <c r="S739" s="29"/>
      <c r="T739" s="29"/>
    </row>
    <row r="740" ht="13.9" customHeight="1" spans="1:20">
      <c r="A740" s="4" t="s">
        <v>20</v>
      </c>
      <c r="B740" s="4"/>
      <c r="C740" s="4"/>
      <c r="D740" s="6" t="s">
        <v>1582</v>
      </c>
      <c r="E740" s="6" t="s">
        <v>84</v>
      </c>
      <c r="F740" s="5" t="s">
        <v>85</v>
      </c>
      <c r="H740" s="6" t="s">
        <v>22</v>
      </c>
      <c r="I740" s="6"/>
      <c r="J740" s="6"/>
      <c r="K740" s="31" t="s">
        <v>1582</v>
      </c>
      <c r="L740" s="6" t="s">
        <v>84</v>
      </c>
      <c r="M740" s="29" t="s">
        <v>85</v>
      </c>
      <c r="N740" s="29"/>
      <c r="O740" s="6" t="s">
        <v>23</v>
      </c>
      <c r="P740" s="6"/>
      <c r="Q740" s="6"/>
      <c r="R740" s="6" t="s">
        <v>1582</v>
      </c>
      <c r="S740" s="6" t="s">
        <v>84</v>
      </c>
      <c r="T740" s="29" t="s">
        <v>85</v>
      </c>
    </row>
    <row r="741" ht="27.85" customHeight="1" spans="1:20">
      <c r="A741" s="7" t="s">
        <v>1337</v>
      </c>
      <c r="B741" s="8"/>
      <c r="C741" s="8"/>
      <c r="D741" s="8"/>
      <c r="E741" s="8"/>
      <c r="F741" s="9"/>
      <c r="H741" s="10" t="s">
        <v>1337</v>
      </c>
      <c r="I741" s="32"/>
      <c r="J741" s="32"/>
      <c r="K741" s="33"/>
      <c r="L741" s="32"/>
      <c r="M741" s="34"/>
      <c r="N741" s="35"/>
      <c r="O741" s="10" t="s">
        <v>1337</v>
      </c>
      <c r="P741" s="32"/>
      <c r="Q741" s="32"/>
      <c r="R741" s="32"/>
      <c r="S741" s="32"/>
      <c r="T741" s="34"/>
    </row>
    <row r="742" ht="13.9" customHeight="1" spans="1:20">
      <c r="A742" s="11" t="s">
        <v>87</v>
      </c>
      <c r="B742" s="12" t="s">
        <v>88</v>
      </c>
      <c r="C742" s="12" t="s">
        <v>89</v>
      </c>
      <c r="D742" s="12" t="s">
        <v>90</v>
      </c>
      <c r="E742" s="12" t="s">
        <v>91</v>
      </c>
      <c r="F742" s="13" t="s">
        <v>92</v>
      </c>
      <c r="H742" s="14" t="s">
        <v>87</v>
      </c>
      <c r="I742" s="36" t="s">
        <v>88</v>
      </c>
      <c r="J742" s="36" t="s">
        <v>89</v>
      </c>
      <c r="K742" s="37" t="s">
        <v>90</v>
      </c>
      <c r="L742" s="36" t="s">
        <v>91</v>
      </c>
      <c r="M742" s="38" t="s">
        <v>92</v>
      </c>
      <c r="N742" s="35"/>
      <c r="O742" s="14" t="s">
        <v>87</v>
      </c>
      <c r="P742" s="36" t="s">
        <v>88</v>
      </c>
      <c r="Q742" s="36" t="s">
        <v>89</v>
      </c>
      <c r="R742" s="36" t="s">
        <v>90</v>
      </c>
      <c r="S742" s="36" t="s">
        <v>91</v>
      </c>
      <c r="T742" s="38" t="s">
        <v>92</v>
      </c>
    </row>
    <row r="743" ht="13.2" customHeight="1" spans="1:20">
      <c r="A743" s="15" t="s">
        <v>1583</v>
      </c>
      <c r="B743" s="16" t="s">
        <v>1584</v>
      </c>
      <c r="C743" s="17" t="s">
        <v>130</v>
      </c>
      <c r="D743" s="18" t="s">
        <v>1585</v>
      </c>
      <c r="E743" s="22">
        <f t="shared" ref="E743:E746" si="491">F743/D743</f>
        <v>2311.29411764706</v>
      </c>
      <c r="F743" s="20" t="s">
        <v>1586</v>
      </c>
      <c r="H743" s="21" t="s">
        <v>1583</v>
      </c>
      <c r="I743" s="39" t="s">
        <v>1584</v>
      </c>
      <c r="J743" s="40" t="s">
        <v>130</v>
      </c>
      <c r="K743" s="46">
        <v>78</v>
      </c>
      <c r="L743" s="22">
        <f t="shared" ref="L743:L746" si="492">E743</f>
        <v>2311.29411764706</v>
      </c>
      <c r="M743" s="42">
        <f t="shared" ref="M743:M746" si="493">K743*L743</f>
        <v>180280.941176471</v>
      </c>
      <c r="N743" s="43"/>
      <c r="O743" s="21" t="s">
        <v>1583</v>
      </c>
      <c r="P743" s="39" t="s">
        <v>1584</v>
      </c>
      <c r="Q743" s="40" t="s">
        <v>130</v>
      </c>
      <c r="R743" s="41">
        <f t="shared" ref="R743:R746" si="494">D743-K743</f>
        <v>7</v>
      </c>
      <c r="S743" s="22">
        <f t="shared" ref="S743:S746" si="495">L743</f>
        <v>2311.29411764706</v>
      </c>
      <c r="T743" s="42">
        <f t="shared" ref="T743:T746" si="496">R743*S743</f>
        <v>16179.0588235294</v>
      </c>
    </row>
    <row r="744" ht="13.9" customHeight="1" spans="1:20">
      <c r="A744" s="15" t="s">
        <v>1587</v>
      </c>
      <c r="B744" s="16" t="s">
        <v>1588</v>
      </c>
      <c r="C744" s="17"/>
      <c r="D744" s="18"/>
      <c r="E744" s="18"/>
      <c r="F744" s="20"/>
      <c r="H744" s="21" t="s">
        <v>1587</v>
      </c>
      <c r="I744" s="39" t="s">
        <v>1588</v>
      </c>
      <c r="J744" s="40"/>
      <c r="K744" s="46"/>
      <c r="L744" s="47"/>
      <c r="M744" s="44"/>
      <c r="N744" s="45"/>
      <c r="O744" s="21" t="s">
        <v>1587</v>
      </c>
      <c r="P744" s="39" t="s">
        <v>1588</v>
      </c>
      <c r="Q744" s="40"/>
      <c r="R744" s="47"/>
      <c r="S744" s="47"/>
      <c r="T744" s="44"/>
    </row>
    <row r="745" ht="13.2" customHeight="1" spans="1:20">
      <c r="A745" s="15" t="s">
        <v>1589</v>
      </c>
      <c r="B745" s="16" t="s">
        <v>1590</v>
      </c>
      <c r="C745" s="17" t="s">
        <v>511</v>
      </c>
      <c r="D745" s="18" t="s">
        <v>1591</v>
      </c>
      <c r="E745" s="22">
        <f t="shared" si="491"/>
        <v>1378.31034482759</v>
      </c>
      <c r="F745" s="20" t="s">
        <v>1592</v>
      </c>
      <c r="H745" s="21" t="s">
        <v>1589</v>
      </c>
      <c r="I745" s="39" t="s">
        <v>1590</v>
      </c>
      <c r="J745" s="40" t="s">
        <v>511</v>
      </c>
      <c r="K745" s="46">
        <v>51</v>
      </c>
      <c r="L745" s="22">
        <f t="shared" si="492"/>
        <v>1378.31034482759</v>
      </c>
      <c r="M745" s="42">
        <f t="shared" si="493"/>
        <v>70293.8275862071</v>
      </c>
      <c r="N745" s="43"/>
      <c r="O745" s="21" t="s">
        <v>1589</v>
      </c>
      <c r="P745" s="39" t="s">
        <v>1590</v>
      </c>
      <c r="Q745" s="40" t="s">
        <v>511</v>
      </c>
      <c r="R745" s="41">
        <f t="shared" si="494"/>
        <v>7</v>
      </c>
      <c r="S745" s="22">
        <f t="shared" si="495"/>
        <v>1378.31034482759</v>
      </c>
      <c r="T745" s="42">
        <f t="shared" si="496"/>
        <v>9648.17241379313</v>
      </c>
    </row>
    <row r="746" ht="13.2" customHeight="1" spans="1:20">
      <c r="A746" s="15" t="s">
        <v>1593</v>
      </c>
      <c r="B746" s="16" t="s">
        <v>1594</v>
      </c>
      <c r="C746" s="17" t="s">
        <v>511</v>
      </c>
      <c r="D746" s="18" t="s">
        <v>918</v>
      </c>
      <c r="E746" s="22">
        <f t="shared" si="491"/>
        <v>577.739130434783</v>
      </c>
      <c r="F746" s="20" t="s">
        <v>1595</v>
      </c>
      <c r="H746" s="21" t="s">
        <v>1593</v>
      </c>
      <c r="I746" s="39" t="s">
        <v>1594</v>
      </c>
      <c r="J746" s="40" t="s">
        <v>511</v>
      </c>
      <c r="K746" s="46">
        <v>38</v>
      </c>
      <c r="L746" s="22">
        <f t="shared" si="492"/>
        <v>577.739130434783</v>
      </c>
      <c r="M746" s="42">
        <f t="shared" si="493"/>
        <v>21954.0869565218</v>
      </c>
      <c r="N746" s="43"/>
      <c r="O746" s="21" t="s">
        <v>1593</v>
      </c>
      <c r="P746" s="39" t="s">
        <v>1594</v>
      </c>
      <c r="Q746" s="40" t="s">
        <v>511</v>
      </c>
      <c r="R746" s="41">
        <f t="shared" si="494"/>
        <v>8</v>
      </c>
      <c r="S746" s="22">
        <f t="shared" si="495"/>
        <v>577.739130434783</v>
      </c>
      <c r="T746" s="42">
        <f t="shared" si="496"/>
        <v>4621.91304347826</v>
      </c>
    </row>
    <row r="747" ht="13.9" customHeight="1" spans="1:20">
      <c r="A747" s="15" t="s">
        <v>1596</v>
      </c>
      <c r="B747" s="16" t="s">
        <v>1597</v>
      </c>
      <c r="C747" s="17"/>
      <c r="D747" s="18"/>
      <c r="E747" s="18"/>
      <c r="F747" s="20"/>
      <c r="H747" s="21" t="s">
        <v>1596</v>
      </c>
      <c r="I747" s="39" t="s">
        <v>1597</v>
      </c>
      <c r="J747" s="40"/>
      <c r="K747" s="46"/>
      <c r="L747" s="47"/>
      <c r="M747" s="44"/>
      <c r="N747" s="45"/>
      <c r="O747" s="21" t="s">
        <v>1596</v>
      </c>
      <c r="P747" s="39" t="s">
        <v>1597</v>
      </c>
      <c r="Q747" s="40"/>
      <c r="R747" s="47"/>
      <c r="S747" s="47"/>
      <c r="T747" s="44"/>
    </row>
    <row r="748" ht="13.2" customHeight="1" spans="1:20">
      <c r="A748" s="15" t="s">
        <v>1598</v>
      </c>
      <c r="B748" s="16" t="s">
        <v>1599</v>
      </c>
      <c r="C748" s="17" t="s">
        <v>108</v>
      </c>
      <c r="D748" s="18" t="s">
        <v>1600</v>
      </c>
      <c r="E748" s="22">
        <f t="shared" ref="E748:E753" si="497">F748/D748</f>
        <v>813.93023255814</v>
      </c>
      <c r="F748" s="20" t="s">
        <v>1601</v>
      </c>
      <c r="H748" s="21" t="s">
        <v>1598</v>
      </c>
      <c r="I748" s="39" t="s">
        <v>1599</v>
      </c>
      <c r="J748" s="40" t="s">
        <v>108</v>
      </c>
      <c r="K748" s="46">
        <v>417</v>
      </c>
      <c r="L748" s="22">
        <f t="shared" ref="L748:L753" si="498">E748</f>
        <v>813.93023255814</v>
      </c>
      <c r="M748" s="42">
        <f t="shared" ref="M748:M753" si="499">K748*L748</f>
        <v>339408.906976744</v>
      </c>
      <c r="N748" s="43"/>
      <c r="O748" s="21" t="s">
        <v>1598</v>
      </c>
      <c r="P748" s="39" t="s">
        <v>1599</v>
      </c>
      <c r="Q748" s="40" t="s">
        <v>108</v>
      </c>
      <c r="R748" s="41">
        <f t="shared" ref="R748:R752" si="500">D748-K748</f>
        <v>13</v>
      </c>
      <c r="S748" s="22">
        <f t="shared" ref="S748:S752" si="501">L748</f>
        <v>813.93023255814</v>
      </c>
      <c r="T748" s="42">
        <f t="shared" ref="T748:T752" si="502">R748*S748</f>
        <v>10581.0930232558</v>
      </c>
    </row>
    <row r="749" ht="13.9" customHeight="1" spans="1:20">
      <c r="A749" s="15" t="s">
        <v>1602</v>
      </c>
      <c r="B749" s="16" t="s">
        <v>1603</v>
      </c>
      <c r="C749" s="17" t="s">
        <v>108</v>
      </c>
      <c r="D749" s="18" t="s">
        <v>1604</v>
      </c>
      <c r="E749" s="22">
        <f t="shared" si="497"/>
        <v>354.08</v>
      </c>
      <c r="F749" s="20" t="s">
        <v>1605</v>
      </c>
      <c r="H749" s="21" t="s">
        <v>1602</v>
      </c>
      <c r="I749" s="39" t="s">
        <v>1603</v>
      </c>
      <c r="J749" s="40" t="s">
        <v>108</v>
      </c>
      <c r="K749" s="46">
        <v>792</v>
      </c>
      <c r="L749" s="22">
        <f t="shared" si="498"/>
        <v>354.08</v>
      </c>
      <c r="M749" s="42">
        <f t="shared" si="499"/>
        <v>280431.36</v>
      </c>
      <c r="N749" s="43"/>
      <c r="O749" s="21" t="s">
        <v>1602</v>
      </c>
      <c r="P749" s="39" t="s">
        <v>1603</v>
      </c>
      <c r="Q749" s="40" t="s">
        <v>108</v>
      </c>
      <c r="R749" s="41">
        <f t="shared" si="500"/>
        <v>158</v>
      </c>
      <c r="S749" s="22">
        <f t="shared" si="501"/>
        <v>354.08</v>
      </c>
      <c r="T749" s="42">
        <f t="shared" si="502"/>
        <v>55944.64</v>
      </c>
    </row>
    <row r="750" ht="13.2" customHeight="1" spans="1:20">
      <c r="A750" s="15" t="s">
        <v>1606</v>
      </c>
      <c r="B750" s="16" t="s">
        <v>1607</v>
      </c>
      <c r="C750" s="17"/>
      <c r="D750" s="18"/>
      <c r="E750" s="18"/>
      <c r="F750" s="20"/>
      <c r="H750" s="21" t="s">
        <v>1606</v>
      </c>
      <c r="I750" s="39" t="s">
        <v>1607</v>
      </c>
      <c r="J750" s="40"/>
      <c r="K750" s="46"/>
      <c r="L750" s="47"/>
      <c r="M750" s="44"/>
      <c r="N750" s="45"/>
      <c r="O750" s="21" t="s">
        <v>1606</v>
      </c>
      <c r="P750" s="39" t="s">
        <v>1607</v>
      </c>
      <c r="Q750" s="40"/>
      <c r="R750" s="47"/>
      <c r="S750" s="47"/>
      <c r="T750" s="44"/>
    </row>
    <row r="751" ht="13.2" customHeight="1" spans="1:20">
      <c r="A751" s="15" t="s">
        <v>1608</v>
      </c>
      <c r="B751" s="16" t="s">
        <v>1609</v>
      </c>
      <c r="C751" s="17" t="s">
        <v>108</v>
      </c>
      <c r="D751" s="18" t="s">
        <v>1610</v>
      </c>
      <c r="E751" s="22">
        <f t="shared" si="497"/>
        <v>45.46</v>
      </c>
      <c r="F751" s="20" t="s">
        <v>1611</v>
      </c>
      <c r="H751" s="21" t="s">
        <v>1608</v>
      </c>
      <c r="I751" s="39" t="s">
        <v>1609</v>
      </c>
      <c r="J751" s="40" t="s">
        <v>108</v>
      </c>
      <c r="K751" s="46">
        <v>1334</v>
      </c>
      <c r="L751" s="22">
        <f t="shared" si="498"/>
        <v>45.46</v>
      </c>
      <c r="M751" s="42">
        <f t="shared" si="499"/>
        <v>60643.64</v>
      </c>
      <c r="N751" s="43"/>
      <c r="O751" s="21" t="s">
        <v>1608</v>
      </c>
      <c r="P751" s="39" t="s">
        <v>1609</v>
      </c>
      <c r="Q751" s="40" t="s">
        <v>108</v>
      </c>
      <c r="R751" s="41">
        <f t="shared" si="500"/>
        <v>666</v>
      </c>
      <c r="S751" s="22">
        <f t="shared" si="501"/>
        <v>45.46</v>
      </c>
      <c r="T751" s="42">
        <f t="shared" si="502"/>
        <v>30276.36</v>
      </c>
    </row>
    <row r="752" ht="13.9" customHeight="1" spans="1:20">
      <c r="A752" s="15" t="s">
        <v>1612</v>
      </c>
      <c r="B752" s="16" t="s">
        <v>1613</v>
      </c>
      <c r="C752" s="17" t="s">
        <v>108</v>
      </c>
      <c r="D752" s="18" t="s">
        <v>1614</v>
      </c>
      <c r="E752" s="22">
        <f t="shared" si="497"/>
        <v>14.6100227790433</v>
      </c>
      <c r="F752" s="20" t="s">
        <v>1615</v>
      </c>
      <c r="H752" s="21" t="s">
        <v>1612</v>
      </c>
      <c r="I752" s="39" t="s">
        <v>1613</v>
      </c>
      <c r="J752" s="40" t="s">
        <v>108</v>
      </c>
      <c r="K752" s="46">
        <v>3659</v>
      </c>
      <c r="L752" s="22">
        <f t="shared" si="498"/>
        <v>14.6100227790433</v>
      </c>
      <c r="M752" s="42">
        <f t="shared" si="499"/>
        <v>53458.0733485194</v>
      </c>
      <c r="N752" s="43"/>
      <c r="O752" s="21" t="s">
        <v>1612</v>
      </c>
      <c r="P752" s="39" t="s">
        <v>1613</v>
      </c>
      <c r="Q752" s="40" t="s">
        <v>108</v>
      </c>
      <c r="R752" s="41">
        <f t="shared" si="500"/>
        <v>731</v>
      </c>
      <c r="S752" s="22">
        <f t="shared" si="501"/>
        <v>14.6100227790433</v>
      </c>
      <c r="T752" s="42">
        <f t="shared" si="502"/>
        <v>10679.9266514807</v>
      </c>
    </row>
    <row r="753" ht="13.2" customHeight="1" spans="1:20">
      <c r="A753" s="15" t="s">
        <v>1616</v>
      </c>
      <c r="B753" s="16" t="s">
        <v>1617</v>
      </c>
      <c r="C753" s="17" t="s">
        <v>108</v>
      </c>
      <c r="D753" s="18" t="s">
        <v>1618</v>
      </c>
      <c r="E753" s="22">
        <f t="shared" si="497"/>
        <v>15.98</v>
      </c>
      <c r="F753" s="20" t="s">
        <v>1619</v>
      </c>
      <c r="H753" s="21" t="s">
        <v>1616</v>
      </c>
      <c r="I753" s="39" t="s">
        <v>1617</v>
      </c>
      <c r="J753" s="40" t="s">
        <v>108</v>
      </c>
      <c r="K753" s="46">
        <v>2917</v>
      </c>
      <c r="L753" s="22">
        <f t="shared" si="498"/>
        <v>15.98</v>
      </c>
      <c r="M753" s="42">
        <f t="shared" si="499"/>
        <v>46613.66</v>
      </c>
      <c r="N753" s="43"/>
      <c r="O753" s="21" t="s">
        <v>1616</v>
      </c>
      <c r="P753" s="39" t="s">
        <v>1617</v>
      </c>
      <c r="Q753" s="40" t="s">
        <v>108</v>
      </c>
      <c r="R753" s="41">
        <f t="shared" ref="R753:R757" si="503">D753-K753</f>
        <v>583</v>
      </c>
      <c r="S753" s="22">
        <f t="shared" ref="S753:S757" si="504">L753</f>
        <v>15.98</v>
      </c>
      <c r="T753" s="42">
        <f t="shared" ref="T753:T757" si="505">R753*S753</f>
        <v>9316.34</v>
      </c>
    </row>
    <row r="754" ht="13.2" customHeight="1" spans="1:20">
      <c r="A754" s="15" t="s">
        <v>1620</v>
      </c>
      <c r="B754" s="16" t="s">
        <v>1621</v>
      </c>
      <c r="C754" s="17"/>
      <c r="D754" s="18"/>
      <c r="E754" s="18"/>
      <c r="F754" s="20"/>
      <c r="H754" s="21" t="s">
        <v>1620</v>
      </c>
      <c r="I754" s="39" t="s">
        <v>1621</v>
      </c>
      <c r="J754" s="40"/>
      <c r="K754" s="46"/>
      <c r="L754" s="47"/>
      <c r="M754" s="44"/>
      <c r="N754" s="45"/>
      <c r="O754" s="21" t="s">
        <v>1620</v>
      </c>
      <c r="P754" s="39" t="s">
        <v>1621</v>
      </c>
      <c r="Q754" s="40"/>
      <c r="R754" s="47"/>
      <c r="S754" s="47"/>
      <c r="T754" s="44"/>
    </row>
    <row r="755" ht="13.9" customHeight="1" spans="1:20">
      <c r="A755" s="15" t="s">
        <v>1622</v>
      </c>
      <c r="B755" s="16" t="s">
        <v>1623</v>
      </c>
      <c r="C755" s="17" t="s">
        <v>108</v>
      </c>
      <c r="D755" s="18" t="s">
        <v>1624</v>
      </c>
      <c r="E755" s="22">
        <f t="shared" ref="E755:E760" si="506">F755/D755</f>
        <v>16.27</v>
      </c>
      <c r="F755" s="20" t="s">
        <v>1625</v>
      </c>
      <c r="H755" s="21" t="s">
        <v>1622</v>
      </c>
      <c r="I755" s="39" t="s">
        <v>1623</v>
      </c>
      <c r="J755" s="40" t="s">
        <v>108</v>
      </c>
      <c r="K755" s="46">
        <v>2167</v>
      </c>
      <c r="L755" s="22">
        <f t="shared" ref="L755:L760" si="507">E755</f>
        <v>16.27</v>
      </c>
      <c r="M755" s="42">
        <f t="shared" ref="M755:M760" si="508">K755*L755</f>
        <v>35257.09</v>
      </c>
      <c r="N755" s="43"/>
      <c r="O755" s="21" t="s">
        <v>1622</v>
      </c>
      <c r="P755" s="39" t="s">
        <v>1623</v>
      </c>
      <c r="Q755" s="40" t="s">
        <v>108</v>
      </c>
      <c r="R755" s="41">
        <f t="shared" si="503"/>
        <v>433</v>
      </c>
      <c r="S755" s="22">
        <f t="shared" si="504"/>
        <v>16.27</v>
      </c>
      <c r="T755" s="42">
        <f t="shared" si="505"/>
        <v>7044.91</v>
      </c>
    </row>
    <row r="756" ht="13.2" customHeight="1" spans="1:20">
      <c r="A756" s="15" t="s">
        <v>1626</v>
      </c>
      <c r="B756" s="16" t="s">
        <v>1627</v>
      </c>
      <c r="C756" s="17"/>
      <c r="D756" s="18"/>
      <c r="E756" s="18"/>
      <c r="F756" s="20"/>
      <c r="H756" s="21" t="s">
        <v>1626</v>
      </c>
      <c r="I756" s="39" t="s">
        <v>1627</v>
      </c>
      <c r="J756" s="40"/>
      <c r="K756" s="46"/>
      <c r="L756" s="47"/>
      <c r="M756" s="44"/>
      <c r="N756" s="45"/>
      <c r="O756" s="21" t="s">
        <v>1626</v>
      </c>
      <c r="P756" s="39" t="s">
        <v>1627</v>
      </c>
      <c r="Q756" s="40"/>
      <c r="R756" s="47"/>
      <c r="S756" s="47"/>
      <c r="T756" s="44"/>
    </row>
    <row r="757" ht="13.9" customHeight="1" spans="1:20">
      <c r="A757" s="15" t="s">
        <v>1628</v>
      </c>
      <c r="B757" s="16" t="s">
        <v>1629</v>
      </c>
      <c r="C757" s="17" t="s">
        <v>108</v>
      </c>
      <c r="D757" s="18" t="s">
        <v>1624</v>
      </c>
      <c r="E757" s="22">
        <f t="shared" si="506"/>
        <v>9.95</v>
      </c>
      <c r="F757" s="20" t="s">
        <v>1630</v>
      </c>
      <c r="H757" s="21" t="s">
        <v>1628</v>
      </c>
      <c r="I757" s="39" t="s">
        <v>1629</v>
      </c>
      <c r="J757" s="40" t="s">
        <v>108</v>
      </c>
      <c r="K757" s="46">
        <v>2167</v>
      </c>
      <c r="L757" s="22">
        <f t="shared" si="507"/>
        <v>9.95</v>
      </c>
      <c r="M757" s="42">
        <f t="shared" si="508"/>
        <v>21561.65</v>
      </c>
      <c r="N757" s="43"/>
      <c r="O757" s="21" t="s">
        <v>1628</v>
      </c>
      <c r="P757" s="39" t="s">
        <v>1629</v>
      </c>
      <c r="Q757" s="40" t="s">
        <v>108</v>
      </c>
      <c r="R757" s="41">
        <f t="shared" si="503"/>
        <v>433</v>
      </c>
      <c r="S757" s="22">
        <f t="shared" si="504"/>
        <v>9.95</v>
      </c>
      <c r="T757" s="42">
        <f t="shared" si="505"/>
        <v>4308.35</v>
      </c>
    </row>
    <row r="758" ht="13.2" customHeight="1" spans="1:20">
      <c r="A758" s="15" t="s">
        <v>1631</v>
      </c>
      <c r="B758" s="16" t="s">
        <v>1632</v>
      </c>
      <c r="C758" s="17"/>
      <c r="D758" s="18"/>
      <c r="E758" s="18"/>
      <c r="F758" s="20"/>
      <c r="H758" s="21" t="s">
        <v>1631</v>
      </c>
      <c r="I758" s="39" t="s">
        <v>1632</v>
      </c>
      <c r="J758" s="40"/>
      <c r="K758" s="46"/>
      <c r="L758" s="47"/>
      <c r="M758" s="44"/>
      <c r="N758" s="45"/>
      <c r="O758" s="21" t="s">
        <v>1631</v>
      </c>
      <c r="P758" s="39" t="s">
        <v>1632</v>
      </c>
      <c r="Q758" s="40"/>
      <c r="R758" s="47"/>
      <c r="S758" s="47"/>
      <c r="T758" s="44"/>
    </row>
    <row r="759" ht="13.2" customHeight="1" spans="1:20">
      <c r="A759" s="15" t="s">
        <v>1633</v>
      </c>
      <c r="B759" s="16" t="s">
        <v>1634</v>
      </c>
      <c r="C759" s="17" t="s">
        <v>130</v>
      </c>
      <c r="D759" s="18" t="s">
        <v>524</v>
      </c>
      <c r="E759" s="22">
        <f t="shared" si="506"/>
        <v>74926.5</v>
      </c>
      <c r="F759" s="20" t="s">
        <v>1635</v>
      </c>
      <c r="H759" s="21" t="s">
        <v>1633</v>
      </c>
      <c r="I759" s="39" t="s">
        <v>1634</v>
      </c>
      <c r="J759" s="40" t="s">
        <v>130</v>
      </c>
      <c r="K759" s="46">
        <v>5</v>
      </c>
      <c r="L759" s="22">
        <f t="shared" si="507"/>
        <v>74926.5</v>
      </c>
      <c r="M759" s="42">
        <f t="shared" si="508"/>
        <v>374632.5</v>
      </c>
      <c r="N759" s="43"/>
      <c r="O759" s="21" t="s">
        <v>1633</v>
      </c>
      <c r="P759" s="39" t="s">
        <v>1634</v>
      </c>
      <c r="Q759" s="40" t="s">
        <v>130</v>
      </c>
      <c r="R759" s="41">
        <f t="shared" ref="R759:R765" si="509">D759-K759</f>
        <v>1</v>
      </c>
      <c r="S759" s="22">
        <f t="shared" ref="S759:S765" si="510">L759</f>
        <v>74926.5</v>
      </c>
      <c r="T759" s="42">
        <f t="shared" ref="T759:T765" si="511">R759*S759</f>
        <v>74926.5</v>
      </c>
    </row>
    <row r="760" ht="13.9" customHeight="1" spans="1:20">
      <c r="A760" s="15" t="s">
        <v>1636</v>
      </c>
      <c r="B760" s="16" t="s">
        <v>1637</v>
      </c>
      <c r="C760" s="17" t="s">
        <v>1466</v>
      </c>
      <c r="D760" s="18" t="s">
        <v>1110</v>
      </c>
      <c r="E760" s="22">
        <f t="shared" si="506"/>
        <v>545</v>
      </c>
      <c r="F760" s="20" t="s">
        <v>1638</v>
      </c>
      <c r="H760" s="21" t="s">
        <v>1636</v>
      </c>
      <c r="I760" s="39" t="s">
        <v>1637</v>
      </c>
      <c r="J760" s="40" t="s">
        <v>1466</v>
      </c>
      <c r="K760" s="46">
        <v>17</v>
      </c>
      <c r="L760" s="22">
        <f t="shared" si="507"/>
        <v>545</v>
      </c>
      <c r="M760" s="42">
        <f t="shared" si="508"/>
        <v>9265</v>
      </c>
      <c r="N760" s="43"/>
      <c r="O760" s="21" t="s">
        <v>1636</v>
      </c>
      <c r="P760" s="39" t="s">
        <v>1637</v>
      </c>
      <c r="Q760" s="40" t="s">
        <v>1466</v>
      </c>
      <c r="R760" s="41">
        <f t="shared" si="509"/>
        <v>4</v>
      </c>
      <c r="S760" s="22">
        <f t="shared" si="510"/>
        <v>545</v>
      </c>
      <c r="T760" s="42">
        <f t="shared" si="511"/>
        <v>2180</v>
      </c>
    </row>
    <row r="761" ht="13.2" customHeight="1" spans="1:20">
      <c r="A761" s="15" t="s">
        <v>1639</v>
      </c>
      <c r="B761" s="16" t="s">
        <v>1640</v>
      </c>
      <c r="C761" s="17" t="s">
        <v>1641</v>
      </c>
      <c r="D761" s="18"/>
      <c r="E761" s="18"/>
      <c r="F761" s="20"/>
      <c r="H761" s="21" t="s">
        <v>1639</v>
      </c>
      <c r="I761" s="39" t="s">
        <v>1640</v>
      </c>
      <c r="J761" s="40" t="s">
        <v>1641</v>
      </c>
      <c r="K761" s="46"/>
      <c r="L761" s="47"/>
      <c r="M761" s="44"/>
      <c r="N761" s="45"/>
      <c r="O761" s="21" t="s">
        <v>1639</v>
      </c>
      <c r="P761" s="39" t="s">
        <v>1640</v>
      </c>
      <c r="Q761" s="40" t="s">
        <v>1641</v>
      </c>
      <c r="R761" s="47"/>
      <c r="S761" s="47"/>
      <c r="T761" s="44"/>
    </row>
    <row r="762" ht="13.2" customHeight="1" spans="1:20">
      <c r="A762" s="15" t="s">
        <v>1642</v>
      </c>
      <c r="B762" s="16" t="s">
        <v>1643</v>
      </c>
      <c r="C762" s="17" t="s">
        <v>130</v>
      </c>
      <c r="D762" s="18" t="s">
        <v>1110</v>
      </c>
      <c r="E762" s="22">
        <f t="shared" ref="E762:E765" si="512">F762/D762</f>
        <v>8071.47619047619</v>
      </c>
      <c r="F762" s="20" t="s">
        <v>1644</v>
      </c>
      <c r="H762" s="21" t="s">
        <v>1642</v>
      </c>
      <c r="I762" s="39" t="s">
        <v>1643</v>
      </c>
      <c r="J762" s="40" t="s">
        <v>130</v>
      </c>
      <c r="K762" s="46">
        <v>17</v>
      </c>
      <c r="L762" s="22">
        <f t="shared" ref="L762:L765" si="513">E762</f>
        <v>8071.47619047619</v>
      </c>
      <c r="M762" s="42">
        <f t="shared" ref="M762:M765" si="514">K762*L762</f>
        <v>137215.095238095</v>
      </c>
      <c r="N762" s="43"/>
      <c r="O762" s="21" t="s">
        <v>1642</v>
      </c>
      <c r="P762" s="39" t="s">
        <v>1643</v>
      </c>
      <c r="Q762" s="40" t="s">
        <v>130</v>
      </c>
      <c r="R762" s="41">
        <f t="shared" si="509"/>
        <v>4</v>
      </c>
      <c r="S762" s="22">
        <f t="shared" si="510"/>
        <v>8071.47619047619</v>
      </c>
      <c r="T762" s="42">
        <f t="shared" si="511"/>
        <v>32285.9047619048</v>
      </c>
    </row>
    <row r="763" ht="13.9" customHeight="1" spans="1:20">
      <c r="A763" s="15" t="s">
        <v>1645</v>
      </c>
      <c r="B763" s="16" t="s">
        <v>1646</v>
      </c>
      <c r="C763" s="17" t="s">
        <v>130</v>
      </c>
      <c r="D763" s="18" t="s">
        <v>524</v>
      </c>
      <c r="E763" s="22">
        <f t="shared" si="512"/>
        <v>6282.66666666667</v>
      </c>
      <c r="F763" s="20" t="s">
        <v>1647</v>
      </c>
      <c r="H763" s="21" t="s">
        <v>1645</v>
      </c>
      <c r="I763" s="39" t="s">
        <v>1646</v>
      </c>
      <c r="J763" s="40" t="s">
        <v>130</v>
      </c>
      <c r="K763" s="46">
        <v>5</v>
      </c>
      <c r="L763" s="22">
        <f t="shared" si="513"/>
        <v>6282.66666666667</v>
      </c>
      <c r="M763" s="42">
        <f t="shared" si="514"/>
        <v>31413.3333333334</v>
      </c>
      <c r="N763" s="43"/>
      <c r="O763" s="21" t="s">
        <v>1645</v>
      </c>
      <c r="P763" s="39" t="s">
        <v>1646</v>
      </c>
      <c r="Q763" s="40" t="s">
        <v>130</v>
      </c>
      <c r="R763" s="41">
        <f t="shared" si="509"/>
        <v>1</v>
      </c>
      <c r="S763" s="22">
        <f t="shared" si="510"/>
        <v>6282.66666666667</v>
      </c>
      <c r="T763" s="42">
        <f t="shared" si="511"/>
        <v>6282.66666666667</v>
      </c>
    </row>
    <row r="764" ht="13.2" customHeight="1" spans="1:20">
      <c r="A764" s="15" t="s">
        <v>1648</v>
      </c>
      <c r="B764" s="16" t="s">
        <v>1649</v>
      </c>
      <c r="C764" s="17" t="s">
        <v>130</v>
      </c>
      <c r="D764" s="18" t="s">
        <v>1650</v>
      </c>
      <c r="E764" s="22">
        <f t="shared" si="512"/>
        <v>4747.0303030303</v>
      </c>
      <c r="F764" s="20" t="s">
        <v>1651</v>
      </c>
      <c r="H764" s="21" t="s">
        <v>1648</v>
      </c>
      <c r="I764" s="39" t="s">
        <v>1649</v>
      </c>
      <c r="J764" s="40" t="s">
        <v>130</v>
      </c>
      <c r="K764" s="46">
        <v>24</v>
      </c>
      <c r="L764" s="22">
        <f t="shared" si="513"/>
        <v>4747.0303030303</v>
      </c>
      <c r="M764" s="42">
        <f t="shared" si="514"/>
        <v>113928.727272727</v>
      </c>
      <c r="N764" s="43"/>
      <c r="O764" s="21" t="s">
        <v>1648</v>
      </c>
      <c r="P764" s="39" t="s">
        <v>1649</v>
      </c>
      <c r="Q764" s="40" t="s">
        <v>130</v>
      </c>
      <c r="R764" s="41">
        <f t="shared" si="509"/>
        <v>9</v>
      </c>
      <c r="S764" s="22">
        <f t="shared" si="510"/>
        <v>4747.0303030303</v>
      </c>
      <c r="T764" s="42">
        <f t="shared" si="511"/>
        <v>42723.2727272727</v>
      </c>
    </row>
    <row r="765" ht="13.2" customHeight="1" spans="1:20">
      <c r="A765" s="15" t="s">
        <v>1652</v>
      </c>
      <c r="B765" s="16" t="s">
        <v>1653</v>
      </c>
      <c r="C765" s="17" t="s">
        <v>108</v>
      </c>
      <c r="D765" s="18" t="s">
        <v>1654</v>
      </c>
      <c r="E765" s="22">
        <f t="shared" si="512"/>
        <v>50</v>
      </c>
      <c r="F765" s="20" t="s">
        <v>1655</v>
      </c>
      <c r="H765" s="21" t="s">
        <v>1652</v>
      </c>
      <c r="I765" s="39" t="s">
        <v>1653</v>
      </c>
      <c r="J765" s="40" t="s">
        <v>108</v>
      </c>
      <c r="K765" s="46">
        <v>5000</v>
      </c>
      <c r="L765" s="22">
        <f t="shared" si="513"/>
        <v>50</v>
      </c>
      <c r="M765" s="42">
        <f t="shared" si="514"/>
        <v>250000</v>
      </c>
      <c r="N765" s="43"/>
      <c r="O765" s="21" t="s">
        <v>1652</v>
      </c>
      <c r="P765" s="39" t="s">
        <v>1653</v>
      </c>
      <c r="Q765" s="40" t="s">
        <v>108</v>
      </c>
      <c r="R765" s="41">
        <f t="shared" si="509"/>
        <v>1000</v>
      </c>
      <c r="S765" s="22">
        <f t="shared" si="510"/>
        <v>50</v>
      </c>
      <c r="T765" s="42">
        <f t="shared" si="511"/>
        <v>50000</v>
      </c>
    </row>
    <row r="766" ht="13.9" customHeight="1" spans="1:20">
      <c r="A766" s="15" t="s">
        <v>1656</v>
      </c>
      <c r="B766" s="16" t="s">
        <v>1657</v>
      </c>
      <c r="C766" s="17"/>
      <c r="D766" s="18"/>
      <c r="E766" s="18"/>
      <c r="F766" s="20"/>
      <c r="H766" s="21" t="s">
        <v>1656</v>
      </c>
      <c r="I766" s="39" t="s">
        <v>1657</v>
      </c>
      <c r="J766" s="40"/>
      <c r="K766" s="46"/>
      <c r="L766" s="47"/>
      <c r="M766" s="44"/>
      <c r="N766" s="45"/>
      <c r="O766" s="21" t="s">
        <v>1656</v>
      </c>
      <c r="P766" s="39" t="s">
        <v>1657</v>
      </c>
      <c r="Q766" s="40"/>
      <c r="R766" s="47"/>
      <c r="S766" s="47"/>
      <c r="T766" s="44"/>
    </row>
    <row r="767" ht="13.2" customHeight="1" spans="1:20">
      <c r="A767" s="15" t="s">
        <v>1658</v>
      </c>
      <c r="B767" s="16" t="s">
        <v>1659</v>
      </c>
      <c r="C767" s="17" t="s">
        <v>108</v>
      </c>
      <c r="D767" s="18" t="s">
        <v>1660</v>
      </c>
      <c r="E767" s="22">
        <f t="shared" ref="E767:E776" si="515">F767/D767</f>
        <v>11.43</v>
      </c>
      <c r="F767" s="20" t="s">
        <v>1661</v>
      </c>
      <c r="H767" s="21" t="s">
        <v>1658</v>
      </c>
      <c r="I767" s="39" t="s">
        <v>1659</v>
      </c>
      <c r="J767" s="40" t="s">
        <v>108</v>
      </c>
      <c r="K767" s="46">
        <v>12000</v>
      </c>
      <c r="L767" s="22">
        <f t="shared" ref="L767:L776" si="516">E767</f>
        <v>11.43</v>
      </c>
      <c r="M767" s="42">
        <f t="shared" ref="M767:M776" si="517">K767*L767</f>
        <v>137160</v>
      </c>
      <c r="N767" s="43"/>
      <c r="O767" s="21" t="s">
        <v>1658</v>
      </c>
      <c r="P767" s="39" t="s">
        <v>1659</v>
      </c>
      <c r="Q767" s="40" t="s">
        <v>108</v>
      </c>
      <c r="R767" s="41">
        <f t="shared" ref="R767:R776" si="518">D767-K767</f>
        <v>3000</v>
      </c>
      <c r="S767" s="22">
        <f t="shared" ref="S767:S776" si="519">L767</f>
        <v>11.43</v>
      </c>
      <c r="T767" s="42">
        <f t="shared" ref="T767:T776" si="520">R767*S767</f>
        <v>34290</v>
      </c>
    </row>
    <row r="768" ht="13.9" customHeight="1" spans="1:20">
      <c r="A768" s="15" t="s">
        <v>1662</v>
      </c>
      <c r="B768" s="16" t="s">
        <v>1663</v>
      </c>
      <c r="C768" s="17"/>
      <c r="D768" s="18"/>
      <c r="E768" s="18"/>
      <c r="F768" s="20"/>
      <c r="H768" s="21" t="s">
        <v>1662</v>
      </c>
      <c r="I768" s="39" t="s">
        <v>1663</v>
      </c>
      <c r="J768" s="40"/>
      <c r="K768" s="46"/>
      <c r="L768" s="47"/>
      <c r="M768" s="44"/>
      <c r="N768" s="45"/>
      <c r="O768" s="21" t="s">
        <v>1662</v>
      </c>
      <c r="P768" s="39" t="s">
        <v>1663</v>
      </c>
      <c r="Q768" s="40"/>
      <c r="R768" s="47"/>
      <c r="S768" s="47"/>
      <c r="T768" s="44"/>
    </row>
    <row r="769" ht="13.2" customHeight="1" spans="1:20">
      <c r="A769" s="15" t="s">
        <v>1664</v>
      </c>
      <c r="B769" s="16" t="s">
        <v>1665</v>
      </c>
      <c r="C769" s="17" t="s">
        <v>108</v>
      </c>
      <c r="D769" s="18" t="s">
        <v>1660</v>
      </c>
      <c r="E769" s="22">
        <f t="shared" si="515"/>
        <v>20.39</v>
      </c>
      <c r="F769" s="20" t="s">
        <v>1666</v>
      </c>
      <c r="H769" s="21" t="s">
        <v>1664</v>
      </c>
      <c r="I769" s="39" t="s">
        <v>1665</v>
      </c>
      <c r="J769" s="40" t="s">
        <v>108</v>
      </c>
      <c r="K769" s="46">
        <v>12000</v>
      </c>
      <c r="L769" s="22">
        <f t="shared" si="516"/>
        <v>20.39</v>
      </c>
      <c r="M769" s="42">
        <f t="shared" si="517"/>
        <v>244680</v>
      </c>
      <c r="N769" s="43"/>
      <c r="O769" s="21" t="s">
        <v>1664</v>
      </c>
      <c r="P769" s="39" t="s">
        <v>1665</v>
      </c>
      <c r="Q769" s="40" t="s">
        <v>108</v>
      </c>
      <c r="R769" s="41">
        <f t="shared" si="518"/>
        <v>3000</v>
      </c>
      <c r="S769" s="22">
        <f t="shared" si="519"/>
        <v>20.39</v>
      </c>
      <c r="T769" s="42">
        <f t="shared" si="520"/>
        <v>61170</v>
      </c>
    </row>
    <row r="770" ht="13.2" customHeight="1" spans="1:20">
      <c r="A770" s="15" t="s">
        <v>1667</v>
      </c>
      <c r="B770" s="16" t="s">
        <v>1632</v>
      </c>
      <c r="C770" s="17"/>
      <c r="D770" s="18"/>
      <c r="E770" s="18"/>
      <c r="F770" s="20"/>
      <c r="H770" s="21" t="s">
        <v>1667</v>
      </c>
      <c r="I770" s="39" t="s">
        <v>1632</v>
      </c>
      <c r="J770" s="40"/>
      <c r="K770" s="41"/>
      <c r="L770" s="47"/>
      <c r="M770" s="44"/>
      <c r="N770" s="45"/>
      <c r="O770" s="21" t="s">
        <v>1667</v>
      </c>
      <c r="P770" s="39" t="s">
        <v>1632</v>
      </c>
      <c r="Q770" s="40"/>
      <c r="R770" s="47"/>
      <c r="S770" s="47"/>
      <c r="T770" s="44"/>
    </row>
    <row r="771" ht="13.9" customHeight="1" spans="1:20">
      <c r="A771" s="15" t="s">
        <v>1668</v>
      </c>
      <c r="B771" s="16" t="s">
        <v>1669</v>
      </c>
      <c r="C771" s="17" t="s">
        <v>130</v>
      </c>
      <c r="D771" s="18" t="s">
        <v>102</v>
      </c>
      <c r="E771" s="22">
        <f t="shared" si="515"/>
        <v>1873</v>
      </c>
      <c r="F771" s="20" t="s">
        <v>1670</v>
      </c>
      <c r="H771" s="21" t="s">
        <v>1668</v>
      </c>
      <c r="I771" s="39" t="s">
        <v>1669</v>
      </c>
      <c r="J771" s="40" t="s">
        <v>130</v>
      </c>
      <c r="K771" s="46">
        <v>2</v>
      </c>
      <c r="L771" s="22">
        <f t="shared" si="516"/>
        <v>1873</v>
      </c>
      <c r="M771" s="42">
        <f t="shared" si="517"/>
        <v>3746</v>
      </c>
      <c r="N771" s="43"/>
      <c r="O771" s="21" t="s">
        <v>1668</v>
      </c>
      <c r="P771" s="39" t="s">
        <v>1669</v>
      </c>
      <c r="Q771" s="40" t="s">
        <v>130</v>
      </c>
      <c r="R771" s="41">
        <f t="shared" si="518"/>
        <v>0</v>
      </c>
      <c r="S771" s="22">
        <f t="shared" si="519"/>
        <v>1873</v>
      </c>
      <c r="T771" s="42">
        <f t="shared" si="520"/>
        <v>0</v>
      </c>
    </row>
    <row r="772" ht="13.2" customHeight="1" spans="1:20">
      <c r="A772" s="15" t="s">
        <v>1671</v>
      </c>
      <c r="B772" s="16" t="s">
        <v>1672</v>
      </c>
      <c r="C772" s="17" t="s">
        <v>130</v>
      </c>
      <c r="D772" s="18" t="s">
        <v>628</v>
      </c>
      <c r="E772" s="22">
        <f t="shared" si="515"/>
        <v>69734</v>
      </c>
      <c r="F772" s="20" t="s">
        <v>1673</v>
      </c>
      <c r="H772" s="21" t="s">
        <v>1671</v>
      </c>
      <c r="I772" s="39" t="s">
        <v>1672</v>
      </c>
      <c r="J772" s="40" t="s">
        <v>130</v>
      </c>
      <c r="K772" s="46">
        <v>3</v>
      </c>
      <c r="L772" s="22">
        <f t="shared" si="516"/>
        <v>69734</v>
      </c>
      <c r="M772" s="42">
        <f t="shared" si="517"/>
        <v>209202</v>
      </c>
      <c r="N772" s="43"/>
      <c r="O772" s="21" t="s">
        <v>1671</v>
      </c>
      <c r="P772" s="39" t="s">
        <v>1672</v>
      </c>
      <c r="Q772" s="40" t="s">
        <v>130</v>
      </c>
      <c r="R772" s="41">
        <f t="shared" si="518"/>
        <v>0</v>
      </c>
      <c r="S772" s="22">
        <f t="shared" si="519"/>
        <v>69734</v>
      </c>
      <c r="T772" s="42">
        <f t="shared" si="520"/>
        <v>0</v>
      </c>
    </row>
    <row r="773" ht="13.2" customHeight="1" spans="1:20">
      <c r="A773" s="15" t="s">
        <v>1674</v>
      </c>
      <c r="B773" s="16" t="s">
        <v>1675</v>
      </c>
      <c r="C773" s="17" t="s">
        <v>130</v>
      </c>
      <c r="D773" s="18" t="s">
        <v>96</v>
      </c>
      <c r="E773" s="22">
        <f t="shared" si="515"/>
        <v>44120</v>
      </c>
      <c r="F773" s="20" t="s">
        <v>1676</v>
      </c>
      <c r="H773" s="21" t="s">
        <v>1674</v>
      </c>
      <c r="I773" s="39" t="s">
        <v>1675</v>
      </c>
      <c r="J773" s="40" t="s">
        <v>130</v>
      </c>
      <c r="K773" s="46">
        <v>1</v>
      </c>
      <c r="L773" s="22">
        <f t="shared" si="516"/>
        <v>44120</v>
      </c>
      <c r="M773" s="42">
        <f t="shared" si="517"/>
        <v>44120</v>
      </c>
      <c r="N773" s="43"/>
      <c r="O773" s="21" t="s">
        <v>1674</v>
      </c>
      <c r="P773" s="39" t="s">
        <v>1675</v>
      </c>
      <c r="Q773" s="40" t="s">
        <v>130</v>
      </c>
      <c r="R773" s="41">
        <f t="shared" si="518"/>
        <v>0</v>
      </c>
      <c r="S773" s="22">
        <f t="shared" si="519"/>
        <v>44120</v>
      </c>
      <c r="T773" s="42">
        <f t="shared" si="520"/>
        <v>0</v>
      </c>
    </row>
    <row r="774" ht="13.9" customHeight="1" spans="1:20">
      <c r="A774" s="15" t="s">
        <v>1677</v>
      </c>
      <c r="B774" s="16" t="s">
        <v>1678</v>
      </c>
      <c r="C774" s="17" t="s">
        <v>130</v>
      </c>
      <c r="D774" s="18" t="s">
        <v>1679</v>
      </c>
      <c r="E774" s="22">
        <f t="shared" si="515"/>
        <v>1655.54166666667</v>
      </c>
      <c r="F774" s="20" t="s">
        <v>1680</v>
      </c>
      <c r="H774" s="21" t="s">
        <v>1677</v>
      </c>
      <c r="I774" s="39" t="s">
        <v>1678</v>
      </c>
      <c r="J774" s="40" t="s">
        <v>130</v>
      </c>
      <c r="K774" s="46">
        <v>72</v>
      </c>
      <c r="L774" s="22">
        <f t="shared" si="516"/>
        <v>1655.54166666667</v>
      </c>
      <c r="M774" s="42">
        <f t="shared" si="517"/>
        <v>119199</v>
      </c>
      <c r="N774" s="43"/>
      <c r="O774" s="21" t="s">
        <v>1677</v>
      </c>
      <c r="P774" s="39" t="s">
        <v>1678</v>
      </c>
      <c r="Q774" s="40" t="s">
        <v>130</v>
      </c>
      <c r="R774" s="41">
        <f t="shared" si="518"/>
        <v>0</v>
      </c>
      <c r="S774" s="22">
        <f t="shared" si="519"/>
        <v>1655.54166666667</v>
      </c>
      <c r="T774" s="42">
        <f t="shared" si="520"/>
        <v>0</v>
      </c>
    </row>
    <row r="775" ht="13.2" customHeight="1" spans="1:20">
      <c r="A775" s="15" t="s">
        <v>1681</v>
      </c>
      <c r="B775" s="16" t="s">
        <v>1682</v>
      </c>
      <c r="C775" s="17" t="s">
        <v>130</v>
      </c>
      <c r="D775" s="18" t="s">
        <v>96</v>
      </c>
      <c r="E775" s="22">
        <f t="shared" si="515"/>
        <v>118785</v>
      </c>
      <c r="F775" s="20" t="s">
        <v>1683</v>
      </c>
      <c r="H775" s="21" t="s">
        <v>1681</v>
      </c>
      <c r="I775" s="39" t="s">
        <v>1682</v>
      </c>
      <c r="J775" s="40" t="s">
        <v>130</v>
      </c>
      <c r="K775" s="46">
        <v>1</v>
      </c>
      <c r="L775" s="22">
        <f t="shared" si="516"/>
        <v>118785</v>
      </c>
      <c r="M775" s="42">
        <f t="shared" si="517"/>
        <v>118785</v>
      </c>
      <c r="N775" s="43"/>
      <c r="O775" s="21" t="s">
        <v>1681</v>
      </c>
      <c r="P775" s="39" t="s">
        <v>1682</v>
      </c>
      <c r="Q775" s="40" t="s">
        <v>130</v>
      </c>
      <c r="R775" s="41">
        <f t="shared" si="518"/>
        <v>0</v>
      </c>
      <c r="S775" s="22">
        <f t="shared" si="519"/>
        <v>118785</v>
      </c>
      <c r="T775" s="42">
        <f t="shared" si="520"/>
        <v>0</v>
      </c>
    </row>
    <row r="776" ht="13.9" customHeight="1" spans="1:20">
      <c r="A776" s="15" t="s">
        <v>1684</v>
      </c>
      <c r="B776" s="16" t="s">
        <v>1685</v>
      </c>
      <c r="C776" s="17" t="s">
        <v>130</v>
      </c>
      <c r="D776" s="18" t="s">
        <v>96</v>
      </c>
      <c r="E776" s="22">
        <f t="shared" si="515"/>
        <v>91535</v>
      </c>
      <c r="F776" s="20" t="s">
        <v>1686</v>
      </c>
      <c r="H776" s="21" t="s">
        <v>1684</v>
      </c>
      <c r="I776" s="39" t="s">
        <v>1685</v>
      </c>
      <c r="J776" s="40" t="s">
        <v>130</v>
      </c>
      <c r="K776" s="46">
        <v>1</v>
      </c>
      <c r="L776" s="22">
        <f t="shared" si="516"/>
        <v>91535</v>
      </c>
      <c r="M776" s="42">
        <f t="shared" si="517"/>
        <v>91535</v>
      </c>
      <c r="N776" s="43"/>
      <c r="O776" s="21" t="s">
        <v>1684</v>
      </c>
      <c r="P776" s="39" t="s">
        <v>1685</v>
      </c>
      <c r="Q776" s="40" t="s">
        <v>130</v>
      </c>
      <c r="R776" s="41">
        <f t="shared" si="518"/>
        <v>0</v>
      </c>
      <c r="S776" s="22">
        <f t="shared" si="519"/>
        <v>91535</v>
      </c>
      <c r="T776" s="42">
        <f t="shared" si="520"/>
        <v>0</v>
      </c>
    </row>
    <row r="777" ht="13.2" customHeight="1" spans="1:20">
      <c r="A777" s="15" t="s">
        <v>1687</v>
      </c>
      <c r="B777" s="16" t="s">
        <v>1688</v>
      </c>
      <c r="C777" s="17"/>
      <c r="D777" s="18"/>
      <c r="E777" s="18"/>
      <c r="F777" s="20"/>
      <c r="H777" s="21" t="s">
        <v>1687</v>
      </c>
      <c r="I777" s="39" t="s">
        <v>1688</v>
      </c>
      <c r="J777" s="40"/>
      <c r="K777" s="41"/>
      <c r="L777" s="47"/>
      <c r="M777" s="44"/>
      <c r="N777" s="45"/>
      <c r="O777" s="21" t="s">
        <v>1687</v>
      </c>
      <c r="P777" s="39" t="s">
        <v>1688</v>
      </c>
      <c r="Q777" s="40"/>
      <c r="R777" s="47"/>
      <c r="S777" s="47"/>
      <c r="T777" s="44"/>
    </row>
    <row r="778" ht="13.2" customHeight="1" spans="1:20">
      <c r="A778" s="15" t="s">
        <v>1689</v>
      </c>
      <c r="B778" s="16" t="s">
        <v>1688</v>
      </c>
      <c r="C778" s="17" t="s">
        <v>1690</v>
      </c>
      <c r="D778" s="18" t="s">
        <v>524</v>
      </c>
      <c r="E778" s="22">
        <f t="shared" ref="E778:E784" si="521">F778/D778</f>
        <v>11501.1666666667</v>
      </c>
      <c r="F778" s="20" t="s">
        <v>1691</v>
      </c>
      <c r="H778" s="21" t="s">
        <v>1689</v>
      </c>
      <c r="I778" s="39" t="s">
        <v>1688</v>
      </c>
      <c r="J778" s="40" t="s">
        <v>1690</v>
      </c>
      <c r="K778" s="41">
        <v>5</v>
      </c>
      <c r="L778" s="22">
        <f t="shared" ref="L778:L784" si="522">E778</f>
        <v>11501.1666666667</v>
      </c>
      <c r="M778" s="42">
        <f t="shared" ref="M778:M784" si="523">K778*L778</f>
        <v>57505.8333333335</v>
      </c>
      <c r="N778" s="43"/>
      <c r="O778" s="21" t="s">
        <v>1689</v>
      </c>
      <c r="P778" s="39" t="s">
        <v>1688</v>
      </c>
      <c r="Q778" s="40" t="s">
        <v>1690</v>
      </c>
      <c r="R778" s="41">
        <f t="shared" ref="R778:R784" si="524">D778-K778</f>
        <v>1</v>
      </c>
      <c r="S778" s="22">
        <f t="shared" ref="S778:S784" si="525">L778</f>
        <v>11501.1666666667</v>
      </c>
      <c r="T778" s="42">
        <f t="shared" ref="T778:T784" si="526">R778*S778</f>
        <v>11501.1666666667</v>
      </c>
    </row>
    <row r="779" ht="13.9" customHeight="1" spans="1:20">
      <c r="A779" s="15" t="s">
        <v>1692</v>
      </c>
      <c r="B779" s="16" t="s">
        <v>1632</v>
      </c>
      <c r="C779" s="17"/>
      <c r="D779" s="18"/>
      <c r="E779" s="18"/>
      <c r="F779" s="20"/>
      <c r="H779" s="21" t="s">
        <v>1692</v>
      </c>
      <c r="I779" s="39" t="s">
        <v>1632</v>
      </c>
      <c r="J779" s="40"/>
      <c r="K779" s="41"/>
      <c r="L779" s="47"/>
      <c r="M779" s="44"/>
      <c r="N779" s="45"/>
      <c r="O779" s="21" t="s">
        <v>1692</v>
      </c>
      <c r="P779" s="39" t="s">
        <v>1632</v>
      </c>
      <c r="Q779" s="40"/>
      <c r="R779" s="47"/>
      <c r="S779" s="47"/>
      <c r="T779" s="44"/>
    </row>
    <row r="780" ht="13.2" customHeight="1" spans="1:20">
      <c r="A780" s="15" t="s">
        <v>1693</v>
      </c>
      <c r="B780" s="16" t="s">
        <v>1694</v>
      </c>
      <c r="C780" s="17" t="s">
        <v>130</v>
      </c>
      <c r="D780" s="18" t="s">
        <v>524</v>
      </c>
      <c r="E780" s="22">
        <f t="shared" si="521"/>
        <v>5307.5</v>
      </c>
      <c r="F780" s="20" t="s">
        <v>1695</v>
      </c>
      <c r="H780" s="21" t="s">
        <v>1693</v>
      </c>
      <c r="I780" s="39" t="s">
        <v>1694</v>
      </c>
      <c r="J780" s="40" t="s">
        <v>130</v>
      </c>
      <c r="K780" s="41">
        <v>5</v>
      </c>
      <c r="L780" s="22">
        <f t="shared" si="522"/>
        <v>5307.5</v>
      </c>
      <c r="M780" s="42">
        <f t="shared" si="523"/>
        <v>26537.5</v>
      </c>
      <c r="N780" s="43"/>
      <c r="O780" s="21" t="s">
        <v>1693</v>
      </c>
      <c r="P780" s="39" t="s">
        <v>1694</v>
      </c>
      <c r="Q780" s="40" t="s">
        <v>130</v>
      </c>
      <c r="R780" s="41">
        <f t="shared" si="524"/>
        <v>1</v>
      </c>
      <c r="S780" s="22">
        <f t="shared" si="525"/>
        <v>5307.5</v>
      </c>
      <c r="T780" s="42">
        <f t="shared" si="526"/>
        <v>5307.5</v>
      </c>
    </row>
    <row r="781" ht="13.2" customHeight="1" spans="1:20">
      <c r="A781" s="15" t="s">
        <v>1696</v>
      </c>
      <c r="B781" s="16" t="s">
        <v>1678</v>
      </c>
      <c r="C781" s="17" t="s">
        <v>130</v>
      </c>
      <c r="D781" s="18" t="s">
        <v>1679</v>
      </c>
      <c r="E781" s="22">
        <f t="shared" si="521"/>
        <v>1655.54166666667</v>
      </c>
      <c r="F781" s="20" t="s">
        <v>1680</v>
      </c>
      <c r="H781" s="21" t="s">
        <v>1696</v>
      </c>
      <c r="I781" s="39" t="s">
        <v>1678</v>
      </c>
      <c r="J781" s="40" t="s">
        <v>130</v>
      </c>
      <c r="K781" s="46">
        <v>72</v>
      </c>
      <c r="L781" s="22">
        <f t="shared" si="522"/>
        <v>1655.54166666667</v>
      </c>
      <c r="M781" s="42">
        <f t="shared" si="523"/>
        <v>119199</v>
      </c>
      <c r="N781" s="43"/>
      <c r="O781" s="21" t="s">
        <v>1696</v>
      </c>
      <c r="P781" s="39" t="s">
        <v>1678</v>
      </c>
      <c r="Q781" s="40" t="s">
        <v>130</v>
      </c>
      <c r="R781" s="41">
        <f t="shared" si="524"/>
        <v>0</v>
      </c>
      <c r="S781" s="22">
        <f t="shared" si="525"/>
        <v>1655.54166666667</v>
      </c>
      <c r="T781" s="42">
        <f t="shared" si="526"/>
        <v>0</v>
      </c>
    </row>
    <row r="782" ht="13.9" customHeight="1" spans="1:20">
      <c r="A782" s="15" t="s">
        <v>1697</v>
      </c>
      <c r="B782" s="16" t="s">
        <v>1682</v>
      </c>
      <c r="C782" s="17" t="s">
        <v>130</v>
      </c>
      <c r="D782" s="18" t="s">
        <v>96</v>
      </c>
      <c r="E782" s="22">
        <f t="shared" si="521"/>
        <v>118785</v>
      </c>
      <c r="F782" s="20" t="s">
        <v>1683</v>
      </c>
      <c r="H782" s="21" t="s">
        <v>1697</v>
      </c>
      <c r="I782" s="39" t="s">
        <v>1682</v>
      </c>
      <c r="J782" s="40" t="s">
        <v>130</v>
      </c>
      <c r="K782" s="46">
        <v>1</v>
      </c>
      <c r="L782" s="22">
        <f t="shared" si="522"/>
        <v>118785</v>
      </c>
      <c r="M782" s="42">
        <f t="shared" si="523"/>
        <v>118785</v>
      </c>
      <c r="N782" s="43"/>
      <c r="O782" s="21" t="s">
        <v>1697</v>
      </c>
      <c r="P782" s="39" t="s">
        <v>1682</v>
      </c>
      <c r="Q782" s="40" t="s">
        <v>130</v>
      </c>
      <c r="R782" s="41">
        <f t="shared" si="524"/>
        <v>0</v>
      </c>
      <c r="S782" s="22">
        <f t="shared" si="525"/>
        <v>118785</v>
      </c>
      <c r="T782" s="42">
        <f t="shared" si="526"/>
        <v>0</v>
      </c>
    </row>
    <row r="783" ht="13.2" customHeight="1" spans="1:20">
      <c r="A783" s="15" t="s">
        <v>1698</v>
      </c>
      <c r="B783" s="16" t="s">
        <v>1685</v>
      </c>
      <c r="C783" s="17" t="s">
        <v>130</v>
      </c>
      <c r="D783" s="18" t="s">
        <v>96</v>
      </c>
      <c r="E783" s="22">
        <f t="shared" si="521"/>
        <v>91535</v>
      </c>
      <c r="F783" s="20" t="s">
        <v>1686</v>
      </c>
      <c r="H783" s="21" t="s">
        <v>1698</v>
      </c>
      <c r="I783" s="39" t="s">
        <v>1685</v>
      </c>
      <c r="J783" s="40" t="s">
        <v>130</v>
      </c>
      <c r="K783" s="46">
        <v>1</v>
      </c>
      <c r="L783" s="22">
        <f t="shared" si="522"/>
        <v>91535</v>
      </c>
      <c r="M783" s="42">
        <f t="shared" si="523"/>
        <v>91535</v>
      </c>
      <c r="N783" s="43"/>
      <c r="O783" s="21" t="s">
        <v>1698</v>
      </c>
      <c r="P783" s="39" t="s">
        <v>1685</v>
      </c>
      <c r="Q783" s="40" t="s">
        <v>130</v>
      </c>
      <c r="R783" s="41">
        <f t="shared" si="524"/>
        <v>0</v>
      </c>
      <c r="S783" s="22">
        <f t="shared" si="525"/>
        <v>91535</v>
      </c>
      <c r="T783" s="42">
        <f t="shared" si="526"/>
        <v>0</v>
      </c>
    </row>
    <row r="784" ht="13.9" customHeight="1" spans="1:20">
      <c r="A784" s="15" t="s">
        <v>1699</v>
      </c>
      <c r="B784" s="16" t="s">
        <v>1700</v>
      </c>
      <c r="C784" s="17" t="s">
        <v>95</v>
      </c>
      <c r="D784" s="18" t="s">
        <v>628</v>
      </c>
      <c r="E784" s="22">
        <f t="shared" si="521"/>
        <v>200000</v>
      </c>
      <c r="F784" s="20" t="s">
        <v>1701</v>
      </c>
      <c r="H784" s="21" t="s">
        <v>1699</v>
      </c>
      <c r="I784" s="39" t="s">
        <v>1700</v>
      </c>
      <c r="J784" s="40" t="s">
        <v>95</v>
      </c>
      <c r="K784" s="46">
        <v>2</v>
      </c>
      <c r="L784" s="22">
        <f t="shared" si="522"/>
        <v>200000</v>
      </c>
      <c r="M784" s="42">
        <f t="shared" si="523"/>
        <v>400000</v>
      </c>
      <c r="N784" s="43"/>
      <c r="O784" s="21" t="s">
        <v>1699</v>
      </c>
      <c r="P784" s="39" t="s">
        <v>1700</v>
      </c>
      <c r="Q784" s="40" t="s">
        <v>95</v>
      </c>
      <c r="R784" s="41">
        <f t="shared" si="524"/>
        <v>1</v>
      </c>
      <c r="S784" s="22">
        <f t="shared" si="525"/>
        <v>200000</v>
      </c>
      <c r="T784" s="42">
        <f t="shared" si="526"/>
        <v>200000</v>
      </c>
    </row>
    <row r="785" ht="13.2" customHeight="1" spans="1:20">
      <c r="A785" s="15" t="s">
        <v>1702</v>
      </c>
      <c r="B785" s="16" t="s">
        <v>1703</v>
      </c>
      <c r="C785" s="17"/>
      <c r="D785" s="18"/>
      <c r="E785" s="18"/>
      <c r="F785" s="20"/>
      <c r="H785" s="21" t="s">
        <v>1702</v>
      </c>
      <c r="I785" s="39" t="s">
        <v>1703</v>
      </c>
      <c r="J785" s="40"/>
      <c r="K785" s="46"/>
      <c r="L785" s="47"/>
      <c r="M785" s="44"/>
      <c r="N785" s="45"/>
      <c r="O785" s="21" t="s">
        <v>1702</v>
      </c>
      <c r="P785" s="39" t="s">
        <v>1703</v>
      </c>
      <c r="Q785" s="40"/>
      <c r="R785" s="47"/>
      <c r="S785" s="47"/>
      <c r="T785" s="44"/>
    </row>
    <row r="786" ht="13.2" customHeight="1" spans="1:20">
      <c r="A786" s="15" t="s">
        <v>1704</v>
      </c>
      <c r="B786" s="16" t="s">
        <v>1629</v>
      </c>
      <c r="C786" s="17" t="s">
        <v>108</v>
      </c>
      <c r="D786" s="18" t="s">
        <v>1705</v>
      </c>
      <c r="E786" s="22">
        <f>F786/D786</f>
        <v>9.95714285714286</v>
      </c>
      <c r="F786" s="20" t="s">
        <v>1706</v>
      </c>
      <c r="H786" s="21" t="s">
        <v>1704</v>
      </c>
      <c r="I786" s="39" t="s">
        <v>1629</v>
      </c>
      <c r="J786" s="40" t="s">
        <v>108</v>
      </c>
      <c r="K786" s="46">
        <v>70</v>
      </c>
      <c r="L786" s="22">
        <f>E786</f>
        <v>9.95714285714286</v>
      </c>
      <c r="M786" s="42">
        <f>K786*L786</f>
        <v>697</v>
      </c>
      <c r="N786" s="43"/>
      <c r="O786" s="21" t="s">
        <v>1704</v>
      </c>
      <c r="P786" s="39" t="s">
        <v>1629</v>
      </c>
      <c r="Q786" s="40" t="s">
        <v>108</v>
      </c>
      <c r="R786" s="41">
        <f>D786-K786</f>
        <v>0</v>
      </c>
      <c r="S786" s="22">
        <f>L786</f>
        <v>9.95714285714286</v>
      </c>
      <c r="T786" s="42">
        <f>R786*S786</f>
        <v>0</v>
      </c>
    </row>
    <row r="787" ht="13.9" customHeight="1" spans="1:20">
      <c r="A787" s="15" t="s">
        <v>1707</v>
      </c>
      <c r="B787" s="16" t="s">
        <v>1708</v>
      </c>
      <c r="C787" s="17"/>
      <c r="D787" s="18"/>
      <c r="E787" s="18"/>
      <c r="F787" s="20"/>
      <c r="H787" s="21" t="s">
        <v>1707</v>
      </c>
      <c r="I787" s="39" t="s">
        <v>1708</v>
      </c>
      <c r="J787" s="40"/>
      <c r="K787" s="46"/>
      <c r="L787" s="47"/>
      <c r="M787" s="44"/>
      <c r="N787" s="45"/>
      <c r="O787" s="21" t="s">
        <v>1707</v>
      </c>
      <c r="P787" s="39" t="s">
        <v>1708</v>
      </c>
      <c r="Q787" s="40"/>
      <c r="R787" s="47"/>
      <c r="S787" s="47"/>
      <c r="T787" s="44"/>
    </row>
    <row r="788" ht="13.2" customHeight="1" spans="1:20">
      <c r="A788" s="52" t="s">
        <v>1709</v>
      </c>
      <c r="B788" s="53" t="s">
        <v>1710</v>
      </c>
      <c r="C788" s="54" t="s">
        <v>108</v>
      </c>
      <c r="D788" s="55" t="s">
        <v>1711</v>
      </c>
      <c r="E788" s="63">
        <f>F788/D788</f>
        <v>7.70948012232416</v>
      </c>
      <c r="F788" s="56" t="s">
        <v>1712</v>
      </c>
      <c r="H788" s="57" t="s">
        <v>1709</v>
      </c>
      <c r="I788" s="58" t="s">
        <v>1710</v>
      </c>
      <c r="J788" s="59" t="s">
        <v>108</v>
      </c>
      <c r="K788" s="64">
        <v>327</v>
      </c>
      <c r="L788" s="63">
        <f>E788</f>
        <v>7.70948012232416</v>
      </c>
      <c r="M788" s="65">
        <f>K788*L788</f>
        <v>2521</v>
      </c>
      <c r="N788" s="43"/>
      <c r="O788" s="57" t="s">
        <v>1709</v>
      </c>
      <c r="P788" s="58" t="s">
        <v>1710</v>
      </c>
      <c r="Q788" s="59" t="s">
        <v>108</v>
      </c>
      <c r="R788" s="60">
        <f>D788-K788</f>
        <v>0</v>
      </c>
      <c r="S788" s="63">
        <f>L788</f>
        <v>7.70948012232416</v>
      </c>
      <c r="T788" s="65">
        <f>R788*S788</f>
        <v>0</v>
      </c>
    </row>
    <row r="789" ht="16.1" customHeight="1" spans="1:20">
      <c r="A789" s="4" t="s">
        <v>80</v>
      </c>
      <c r="B789" s="4"/>
      <c r="C789" s="5" t="s">
        <v>81</v>
      </c>
      <c r="D789" s="5"/>
      <c r="E789" s="5"/>
      <c r="F789" s="5"/>
      <c r="H789" s="6" t="s">
        <v>80</v>
      </c>
      <c r="I789" s="6"/>
      <c r="J789" s="29" t="s">
        <v>81</v>
      </c>
      <c r="K789" s="30"/>
      <c r="L789" s="29"/>
      <c r="M789" s="29"/>
      <c r="N789" s="29"/>
      <c r="O789" s="6" t="s">
        <v>80</v>
      </c>
      <c r="P789" s="6"/>
      <c r="Q789" s="29" t="s">
        <v>81</v>
      </c>
      <c r="R789" s="29"/>
      <c r="S789" s="29"/>
      <c r="T789" s="29"/>
    </row>
    <row r="790" ht="16.85" customHeight="1" spans="1:20">
      <c r="A790" s="4"/>
      <c r="B790" s="4"/>
      <c r="C790" s="4"/>
      <c r="D790" s="4"/>
      <c r="E790" s="4"/>
      <c r="F790" s="4"/>
      <c r="H790" s="6"/>
      <c r="I790" s="6"/>
      <c r="J790" s="6"/>
      <c r="K790" s="31"/>
      <c r="L790" s="6"/>
      <c r="M790" s="6"/>
      <c r="N790" s="6"/>
      <c r="O790" s="6"/>
      <c r="P790" s="6"/>
      <c r="Q790" s="6"/>
      <c r="R790" s="6"/>
      <c r="S790" s="6"/>
      <c r="T790" s="6"/>
    </row>
    <row r="791" ht="32.95" customHeight="1" spans="1:20">
      <c r="A791" s="2" t="s">
        <v>82</v>
      </c>
      <c r="B791" s="2"/>
      <c r="C791" s="2"/>
      <c r="D791" s="2"/>
      <c r="E791" s="2"/>
      <c r="F791" s="2"/>
      <c r="H791" s="3" t="s">
        <v>82</v>
      </c>
      <c r="I791" s="3"/>
      <c r="J791" s="3"/>
      <c r="K791" s="28"/>
      <c r="L791" s="3"/>
      <c r="M791" s="3"/>
      <c r="N791" s="3"/>
      <c r="O791" s="3" t="s">
        <v>82</v>
      </c>
      <c r="P791" s="3"/>
      <c r="Q791" s="3"/>
      <c r="R791" s="3"/>
      <c r="S791" s="3"/>
      <c r="T791" s="3"/>
    </row>
    <row r="792" ht="13.9" customHeight="1" spans="1:20">
      <c r="A792" s="4" t="s">
        <v>18</v>
      </c>
      <c r="B792" s="4"/>
      <c r="C792" s="5" t="s">
        <v>19</v>
      </c>
      <c r="D792" s="5"/>
      <c r="E792" s="5"/>
      <c r="F792" s="5"/>
      <c r="H792" s="6" t="s">
        <v>18</v>
      </c>
      <c r="I792" s="6"/>
      <c r="J792" s="29" t="s">
        <v>19</v>
      </c>
      <c r="K792" s="30"/>
      <c r="L792" s="29"/>
      <c r="M792" s="29"/>
      <c r="N792" s="29"/>
      <c r="O792" s="6" t="s">
        <v>18</v>
      </c>
      <c r="P792" s="6"/>
      <c r="Q792" s="29" t="s">
        <v>19</v>
      </c>
      <c r="R792" s="29"/>
      <c r="S792" s="29"/>
      <c r="T792" s="29"/>
    </row>
    <row r="793" ht="13.9" customHeight="1" spans="1:20">
      <c r="A793" s="4" t="s">
        <v>20</v>
      </c>
      <c r="B793" s="4"/>
      <c r="C793" s="4"/>
      <c r="D793" s="6" t="s">
        <v>1713</v>
      </c>
      <c r="E793" s="6" t="s">
        <v>84</v>
      </c>
      <c r="F793" s="5" t="s">
        <v>85</v>
      </c>
      <c r="H793" s="6" t="s">
        <v>22</v>
      </c>
      <c r="I793" s="6"/>
      <c r="J793" s="6"/>
      <c r="K793" s="31" t="s">
        <v>1713</v>
      </c>
      <c r="L793" s="6" t="s">
        <v>84</v>
      </c>
      <c r="M793" s="29" t="s">
        <v>85</v>
      </c>
      <c r="N793" s="29"/>
      <c r="O793" s="6" t="s">
        <v>23</v>
      </c>
      <c r="P793" s="6"/>
      <c r="Q793" s="6"/>
      <c r="R793" s="6" t="s">
        <v>1713</v>
      </c>
      <c r="S793" s="6" t="s">
        <v>84</v>
      </c>
      <c r="T793" s="29" t="s">
        <v>85</v>
      </c>
    </row>
    <row r="794" ht="27.85" customHeight="1" spans="1:20">
      <c r="A794" s="7" t="s">
        <v>1337</v>
      </c>
      <c r="B794" s="8"/>
      <c r="C794" s="8"/>
      <c r="D794" s="8"/>
      <c r="E794" s="8"/>
      <c r="F794" s="9"/>
      <c r="H794" s="10" t="s">
        <v>1337</v>
      </c>
      <c r="I794" s="32"/>
      <c r="J794" s="32"/>
      <c r="K794" s="33"/>
      <c r="L794" s="32"/>
      <c r="M794" s="34"/>
      <c r="N794" s="35"/>
      <c r="O794" s="10" t="s">
        <v>1337</v>
      </c>
      <c r="P794" s="32"/>
      <c r="Q794" s="32"/>
      <c r="R794" s="32"/>
      <c r="S794" s="32"/>
      <c r="T794" s="34"/>
    </row>
    <row r="795" ht="13.9" customHeight="1" spans="1:20">
      <c r="A795" s="11" t="s">
        <v>87</v>
      </c>
      <c r="B795" s="12" t="s">
        <v>88</v>
      </c>
      <c r="C795" s="12" t="s">
        <v>89</v>
      </c>
      <c r="D795" s="12" t="s">
        <v>90</v>
      </c>
      <c r="E795" s="12" t="s">
        <v>91</v>
      </c>
      <c r="F795" s="13" t="s">
        <v>92</v>
      </c>
      <c r="H795" s="14" t="s">
        <v>87</v>
      </c>
      <c r="I795" s="36" t="s">
        <v>88</v>
      </c>
      <c r="J795" s="36" t="s">
        <v>89</v>
      </c>
      <c r="K795" s="37" t="s">
        <v>90</v>
      </c>
      <c r="L795" s="36" t="s">
        <v>91</v>
      </c>
      <c r="M795" s="38" t="s">
        <v>92</v>
      </c>
      <c r="N795" s="35"/>
      <c r="O795" s="14" t="s">
        <v>87</v>
      </c>
      <c r="P795" s="36" t="s">
        <v>88</v>
      </c>
      <c r="Q795" s="36" t="s">
        <v>89</v>
      </c>
      <c r="R795" s="36" t="s">
        <v>90</v>
      </c>
      <c r="S795" s="36" t="s">
        <v>91</v>
      </c>
      <c r="T795" s="38" t="s">
        <v>92</v>
      </c>
    </row>
    <row r="796" ht="13.2" customHeight="1" spans="1:20">
      <c r="A796" s="15" t="s">
        <v>1714</v>
      </c>
      <c r="B796" s="16" t="s">
        <v>1715</v>
      </c>
      <c r="C796" s="17"/>
      <c r="D796" s="18"/>
      <c r="E796" s="18"/>
      <c r="F796" s="20"/>
      <c r="H796" s="21" t="s">
        <v>1714</v>
      </c>
      <c r="I796" s="39" t="s">
        <v>1715</v>
      </c>
      <c r="J796" s="40"/>
      <c r="K796" s="41"/>
      <c r="L796" s="47"/>
      <c r="M796" s="44"/>
      <c r="N796" s="45"/>
      <c r="O796" s="21" t="s">
        <v>1714</v>
      </c>
      <c r="P796" s="39" t="s">
        <v>1715</v>
      </c>
      <c r="Q796" s="40"/>
      <c r="R796" s="47"/>
      <c r="S796" s="47"/>
      <c r="T796" s="44"/>
    </row>
    <row r="797" ht="13.9" customHeight="1" spans="1:20">
      <c r="A797" s="15" t="s">
        <v>1716</v>
      </c>
      <c r="B797" s="16" t="s">
        <v>1717</v>
      </c>
      <c r="C797" s="17" t="s">
        <v>108</v>
      </c>
      <c r="D797" s="18" t="s">
        <v>143</v>
      </c>
      <c r="E797" s="22">
        <f t="shared" ref="E797:E800" si="527">F797/D797</f>
        <v>12.975</v>
      </c>
      <c r="F797" s="20" t="s">
        <v>1718</v>
      </c>
      <c r="H797" s="21" t="s">
        <v>1716</v>
      </c>
      <c r="I797" s="39" t="s">
        <v>1717</v>
      </c>
      <c r="J797" s="40" t="s">
        <v>108</v>
      </c>
      <c r="K797" s="46">
        <v>80</v>
      </c>
      <c r="L797" s="22">
        <f t="shared" ref="L797:L800" si="528">E797</f>
        <v>12.975</v>
      </c>
      <c r="M797" s="42">
        <f t="shared" ref="M797:M800" si="529">K797*L797</f>
        <v>1038</v>
      </c>
      <c r="N797" s="43"/>
      <c r="O797" s="21" t="s">
        <v>1716</v>
      </c>
      <c r="P797" s="39" t="s">
        <v>1717</v>
      </c>
      <c r="Q797" s="40" t="s">
        <v>108</v>
      </c>
      <c r="R797" s="41">
        <f t="shared" ref="R797:R800" si="530">D797-K797</f>
        <v>0</v>
      </c>
      <c r="S797" s="22">
        <f t="shared" ref="S797:S800" si="531">L797</f>
        <v>12.975</v>
      </c>
      <c r="T797" s="42">
        <f t="shared" ref="T797:T800" si="532">R797*S797</f>
        <v>0</v>
      </c>
    </row>
    <row r="798" ht="13.2" customHeight="1" spans="1:20">
      <c r="A798" s="15" t="s">
        <v>1719</v>
      </c>
      <c r="B798" s="16" t="s">
        <v>1720</v>
      </c>
      <c r="C798" s="17" t="s">
        <v>108</v>
      </c>
      <c r="D798" s="18" t="s">
        <v>1711</v>
      </c>
      <c r="E798" s="22">
        <f t="shared" si="527"/>
        <v>32.9908256880734</v>
      </c>
      <c r="F798" s="20" t="s">
        <v>1721</v>
      </c>
      <c r="H798" s="21" t="s">
        <v>1719</v>
      </c>
      <c r="I798" s="39" t="s">
        <v>1720</v>
      </c>
      <c r="J798" s="40" t="s">
        <v>108</v>
      </c>
      <c r="K798" s="46">
        <v>327</v>
      </c>
      <c r="L798" s="22">
        <f t="shared" si="528"/>
        <v>32.9908256880734</v>
      </c>
      <c r="M798" s="42">
        <f t="shared" si="529"/>
        <v>10788</v>
      </c>
      <c r="N798" s="43"/>
      <c r="O798" s="21" t="s">
        <v>1719</v>
      </c>
      <c r="P798" s="39" t="s">
        <v>1720</v>
      </c>
      <c r="Q798" s="40" t="s">
        <v>108</v>
      </c>
      <c r="R798" s="41">
        <f t="shared" si="530"/>
        <v>0</v>
      </c>
      <c r="S798" s="22">
        <f t="shared" si="531"/>
        <v>32.9908256880734</v>
      </c>
      <c r="T798" s="42">
        <f t="shared" si="532"/>
        <v>0</v>
      </c>
    </row>
    <row r="799" ht="13.2" customHeight="1" spans="1:20">
      <c r="A799" s="15" t="s">
        <v>1722</v>
      </c>
      <c r="B799" s="16" t="s">
        <v>1723</v>
      </c>
      <c r="C799" s="17"/>
      <c r="D799" s="18"/>
      <c r="E799" s="18"/>
      <c r="F799" s="20"/>
      <c r="H799" s="21" t="s">
        <v>1722</v>
      </c>
      <c r="I799" s="39" t="s">
        <v>1723</v>
      </c>
      <c r="J799" s="40"/>
      <c r="K799" s="46"/>
      <c r="L799" s="47"/>
      <c r="M799" s="44"/>
      <c r="N799" s="45"/>
      <c r="O799" s="21" t="s">
        <v>1722</v>
      </c>
      <c r="P799" s="39" t="s">
        <v>1723</v>
      </c>
      <c r="Q799" s="40"/>
      <c r="R799" s="47"/>
      <c r="S799" s="47"/>
      <c r="T799" s="44"/>
    </row>
    <row r="800" ht="13.9" customHeight="1" spans="1:20">
      <c r="A800" s="15" t="s">
        <v>1724</v>
      </c>
      <c r="B800" s="16" t="s">
        <v>1725</v>
      </c>
      <c r="C800" s="17" t="s">
        <v>130</v>
      </c>
      <c r="D800" s="18" t="s">
        <v>524</v>
      </c>
      <c r="E800" s="22">
        <f t="shared" si="527"/>
        <v>9736.5</v>
      </c>
      <c r="F800" s="20" t="s">
        <v>1726</v>
      </c>
      <c r="H800" s="21" t="s">
        <v>1724</v>
      </c>
      <c r="I800" s="39" t="s">
        <v>1725</v>
      </c>
      <c r="J800" s="40" t="s">
        <v>130</v>
      </c>
      <c r="K800" s="46">
        <v>6</v>
      </c>
      <c r="L800" s="22">
        <f t="shared" si="528"/>
        <v>9736.5</v>
      </c>
      <c r="M800" s="42">
        <f t="shared" si="529"/>
        <v>58419</v>
      </c>
      <c r="N800" s="43"/>
      <c r="O800" s="21" t="s">
        <v>1724</v>
      </c>
      <c r="P800" s="39" t="s">
        <v>1725</v>
      </c>
      <c r="Q800" s="40" t="s">
        <v>130</v>
      </c>
      <c r="R800" s="41">
        <f t="shared" si="530"/>
        <v>0</v>
      </c>
      <c r="S800" s="22">
        <f t="shared" si="531"/>
        <v>9736.5</v>
      </c>
      <c r="T800" s="42">
        <f t="shared" si="532"/>
        <v>0</v>
      </c>
    </row>
    <row r="801" ht="13.2" customHeight="1" spans="1:20">
      <c r="A801" s="15" t="s">
        <v>1727</v>
      </c>
      <c r="B801" s="16" t="s">
        <v>1728</v>
      </c>
      <c r="C801" s="17"/>
      <c r="D801" s="18"/>
      <c r="E801" s="18"/>
      <c r="F801" s="20"/>
      <c r="H801" s="21" t="s">
        <v>1727</v>
      </c>
      <c r="I801" s="39" t="s">
        <v>1728</v>
      </c>
      <c r="J801" s="40"/>
      <c r="K801" s="46"/>
      <c r="L801" s="47"/>
      <c r="M801" s="44"/>
      <c r="N801" s="45"/>
      <c r="O801" s="21" t="s">
        <v>1727</v>
      </c>
      <c r="P801" s="39" t="s">
        <v>1728</v>
      </c>
      <c r="Q801" s="40"/>
      <c r="R801" s="47"/>
      <c r="S801" s="47"/>
      <c r="T801" s="44"/>
    </row>
    <row r="802" ht="13.9" customHeight="1" spans="1:20">
      <c r="A802" s="15" t="s">
        <v>1729</v>
      </c>
      <c r="B802" s="16" t="s">
        <v>1730</v>
      </c>
      <c r="C802" s="17" t="s">
        <v>1690</v>
      </c>
      <c r="D802" s="18" t="s">
        <v>524</v>
      </c>
      <c r="E802" s="22">
        <f t="shared" ref="E802:E807" si="533">F802/D802</f>
        <v>27851.1666666667</v>
      </c>
      <c r="F802" s="20" t="s">
        <v>1731</v>
      </c>
      <c r="H802" s="21" t="s">
        <v>1729</v>
      </c>
      <c r="I802" s="39" t="s">
        <v>1730</v>
      </c>
      <c r="J802" s="40" t="s">
        <v>1690</v>
      </c>
      <c r="K802" s="46">
        <v>5</v>
      </c>
      <c r="L802" s="22">
        <f t="shared" ref="L802:L807" si="534">E802</f>
        <v>27851.1666666667</v>
      </c>
      <c r="M802" s="42">
        <f t="shared" ref="M802:M807" si="535">K802*L802</f>
        <v>139255.833333333</v>
      </c>
      <c r="N802" s="43"/>
      <c r="O802" s="21" t="s">
        <v>1729</v>
      </c>
      <c r="P802" s="39" t="s">
        <v>1730</v>
      </c>
      <c r="Q802" s="40" t="s">
        <v>1690</v>
      </c>
      <c r="R802" s="41">
        <f t="shared" ref="R802:R807" si="536">D802-K802</f>
        <v>1</v>
      </c>
      <c r="S802" s="22">
        <f t="shared" ref="S802:S807" si="537">L802</f>
        <v>27851.1666666667</v>
      </c>
      <c r="T802" s="42">
        <f t="shared" ref="T802:T807" si="538">R802*S802</f>
        <v>27851.1666666667</v>
      </c>
    </row>
    <row r="803" ht="13.2" customHeight="1" spans="1:20">
      <c r="A803" s="15" t="s">
        <v>1732</v>
      </c>
      <c r="B803" s="16" t="s">
        <v>1733</v>
      </c>
      <c r="C803" s="17"/>
      <c r="D803" s="18"/>
      <c r="E803" s="18"/>
      <c r="F803" s="20"/>
      <c r="H803" s="21" t="s">
        <v>1732</v>
      </c>
      <c r="I803" s="39" t="s">
        <v>1733</v>
      </c>
      <c r="J803" s="40"/>
      <c r="K803" s="46"/>
      <c r="L803" s="47"/>
      <c r="M803" s="44"/>
      <c r="N803" s="45"/>
      <c r="O803" s="21" t="s">
        <v>1732</v>
      </c>
      <c r="P803" s="39" t="s">
        <v>1733</v>
      </c>
      <c r="Q803" s="40"/>
      <c r="R803" s="47"/>
      <c r="S803" s="47"/>
      <c r="T803" s="44"/>
    </row>
    <row r="804" ht="13.2" customHeight="1" spans="1:20">
      <c r="A804" s="15" t="s">
        <v>1734</v>
      </c>
      <c r="B804" s="16" t="s">
        <v>1733</v>
      </c>
      <c r="C804" s="17" t="s">
        <v>1690</v>
      </c>
      <c r="D804" s="18" t="s">
        <v>1110</v>
      </c>
      <c r="E804" s="22">
        <f t="shared" si="533"/>
        <v>33301.0952380952</v>
      </c>
      <c r="F804" s="20" t="s">
        <v>1735</v>
      </c>
      <c r="H804" s="21" t="s">
        <v>1734</v>
      </c>
      <c r="I804" s="39" t="s">
        <v>1733</v>
      </c>
      <c r="J804" s="40" t="s">
        <v>1690</v>
      </c>
      <c r="K804" s="46">
        <v>17</v>
      </c>
      <c r="L804" s="22">
        <f t="shared" si="534"/>
        <v>33301.0952380952</v>
      </c>
      <c r="M804" s="42">
        <f t="shared" si="535"/>
        <v>566118.619047618</v>
      </c>
      <c r="N804" s="43"/>
      <c r="O804" s="21" t="s">
        <v>1734</v>
      </c>
      <c r="P804" s="39" t="s">
        <v>1733</v>
      </c>
      <c r="Q804" s="40" t="s">
        <v>1690</v>
      </c>
      <c r="R804" s="41">
        <f t="shared" si="536"/>
        <v>4</v>
      </c>
      <c r="S804" s="22">
        <f t="shared" si="537"/>
        <v>33301.0952380952</v>
      </c>
      <c r="T804" s="42">
        <f t="shared" si="538"/>
        <v>133204.380952381</v>
      </c>
    </row>
    <row r="805" ht="13.9" customHeight="1" spans="1:20">
      <c r="A805" s="15" t="s">
        <v>1736</v>
      </c>
      <c r="B805" s="16" t="s">
        <v>1632</v>
      </c>
      <c r="C805" s="17"/>
      <c r="D805" s="18"/>
      <c r="E805" s="18"/>
      <c r="F805" s="20"/>
      <c r="H805" s="21" t="s">
        <v>1736</v>
      </c>
      <c r="I805" s="39" t="s">
        <v>1632</v>
      </c>
      <c r="J805" s="40"/>
      <c r="K805" s="46"/>
      <c r="L805" s="47"/>
      <c r="M805" s="44"/>
      <c r="N805" s="45"/>
      <c r="O805" s="21" t="s">
        <v>1736</v>
      </c>
      <c r="P805" s="39" t="s">
        <v>1632</v>
      </c>
      <c r="Q805" s="40"/>
      <c r="R805" s="47"/>
      <c r="S805" s="47"/>
      <c r="T805" s="44"/>
    </row>
    <row r="806" ht="13.2" customHeight="1" spans="1:20">
      <c r="A806" s="15" t="s">
        <v>1737</v>
      </c>
      <c r="B806" s="16" t="s">
        <v>1738</v>
      </c>
      <c r="C806" s="17" t="s">
        <v>130</v>
      </c>
      <c r="D806" s="18" t="s">
        <v>593</v>
      </c>
      <c r="E806" s="22">
        <f t="shared" si="533"/>
        <v>15662.5789473684</v>
      </c>
      <c r="F806" s="20" t="s">
        <v>1739</v>
      </c>
      <c r="H806" s="21" t="s">
        <v>1737</v>
      </c>
      <c r="I806" s="39" t="s">
        <v>1738</v>
      </c>
      <c r="J806" s="40" t="s">
        <v>130</v>
      </c>
      <c r="K806" s="46">
        <v>13</v>
      </c>
      <c r="L806" s="22">
        <f t="shared" si="534"/>
        <v>15662.5789473684</v>
      </c>
      <c r="M806" s="42">
        <f t="shared" si="535"/>
        <v>203613.526315789</v>
      </c>
      <c r="N806" s="43"/>
      <c r="O806" s="21" t="s">
        <v>1737</v>
      </c>
      <c r="P806" s="39" t="s">
        <v>1738</v>
      </c>
      <c r="Q806" s="40" t="s">
        <v>130</v>
      </c>
      <c r="R806" s="41">
        <f t="shared" si="536"/>
        <v>6</v>
      </c>
      <c r="S806" s="22">
        <f t="shared" si="537"/>
        <v>15662.5789473684</v>
      </c>
      <c r="T806" s="42">
        <f t="shared" si="538"/>
        <v>93975.4736842104</v>
      </c>
    </row>
    <row r="807" ht="13.2" customHeight="1" spans="1:20">
      <c r="A807" s="15" t="s">
        <v>1740</v>
      </c>
      <c r="B807" s="16" t="s">
        <v>1741</v>
      </c>
      <c r="C807" s="17" t="s">
        <v>130</v>
      </c>
      <c r="D807" s="18" t="s">
        <v>1363</v>
      </c>
      <c r="E807" s="22">
        <f t="shared" si="533"/>
        <v>17406.5217391304</v>
      </c>
      <c r="F807" s="20" t="s">
        <v>1742</v>
      </c>
      <c r="H807" s="21" t="s">
        <v>1740</v>
      </c>
      <c r="I807" s="39" t="s">
        <v>1741</v>
      </c>
      <c r="J807" s="40" t="s">
        <v>130</v>
      </c>
      <c r="K807" s="73">
        <v>19</v>
      </c>
      <c r="L807" s="22">
        <f t="shared" si="534"/>
        <v>17406.5217391304</v>
      </c>
      <c r="M807" s="42">
        <f t="shared" si="535"/>
        <v>330723.913043478</v>
      </c>
      <c r="N807" s="43"/>
      <c r="O807" s="21" t="s">
        <v>1740</v>
      </c>
      <c r="P807" s="39" t="s">
        <v>1741</v>
      </c>
      <c r="Q807" s="40" t="s">
        <v>130</v>
      </c>
      <c r="R807" s="41">
        <f t="shared" si="536"/>
        <v>4</v>
      </c>
      <c r="S807" s="22">
        <f t="shared" si="537"/>
        <v>17406.5217391304</v>
      </c>
      <c r="T807" s="42">
        <f t="shared" si="538"/>
        <v>69626.0869565216</v>
      </c>
    </row>
    <row r="808" ht="13.9" customHeight="1" spans="1:20">
      <c r="A808" s="15" t="s">
        <v>1743</v>
      </c>
      <c r="B808" s="16" t="s">
        <v>1744</v>
      </c>
      <c r="C808" s="17"/>
      <c r="D808" s="18"/>
      <c r="E808" s="18"/>
      <c r="F808" s="20"/>
      <c r="H808" s="21" t="s">
        <v>1743</v>
      </c>
      <c r="I808" s="39" t="s">
        <v>1744</v>
      </c>
      <c r="J808" s="40"/>
      <c r="K808" s="46"/>
      <c r="L808" s="47"/>
      <c r="M808" s="44"/>
      <c r="N808" s="45"/>
      <c r="O808" s="21" t="s">
        <v>1743</v>
      </c>
      <c r="P808" s="39" t="s">
        <v>1744</v>
      </c>
      <c r="Q808" s="40"/>
      <c r="R808" s="47"/>
      <c r="S808" s="47"/>
      <c r="T808" s="44"/>
    </row>
    <row r="809" ht="13.2" customHeight="1" spans="1:20">
      <c r="A809" s="15" t="s">
        <v>1745</v>
      </c>
      <c r="B809" s="16" t="s">
        <v>1746</v>
      </c>
      <c r="C809" s="17" t="s">
        <v>113</v>
      </c>
      <c r="D809" s="18" t="s">
        <v>1747</v>
      </c>
      <c r="E809" s="22">
        <f t="shared" ref="E809:E813" si="539">F809/D809</f>
        <v>2481.18918918919</v>
      </c>
      <c r="F809" s="20" t="s">
        <v>1748</v>
      </c>
      <c r="H809" s="21" t="s">
        <v>1745</v>
      </c>
      <c r="I809" s="39" t="s">
        <v>1746</v>
      </c>
      <c r="J809" s="40" t="s">
        <v>113</v>
      </c>
      <c r="K809" s="46">
        <v>57</v>
      </c>
      <c r="L809" s="22">
        <f t="shared" ref="L809:L813" si="540">E809</f>
        <v>2481.18918918919</v>
      </c>
      <c r="M809" s="42">
        <f t="shared" ref="M809:M813" si="541">K809*L809</f>
        <v>141427.783783784</v>
      </c>
      <c r="N809" s="43"/>
      <c r="O809" s="21" t="s">
        <v>1745</v>
      </c>
      <c r="P809" s="39" t="s">
        <v>1746</v>
      </c>
      <c r="Q809" s="40" t="s">
        <v>113</v>
      </c>
      <c r="R809" s="41">
        <f t="shared" ref="R809:R813" si="542">D809-K809</f>
        <v>17</v>
      </c>
      <c r="S809" s="22">
        <f t="shared" ref="S809:S813" si="543">L809</f>
        <v>2481.18918918919</v>
      </c>
      <c r="T809" s="42">
        <f t="shared" ref="T809:T813" si="544">R809*S809</f>
        <v>42180.2162162162</v>
      </c>
    </row>
    <row r="810" ht="13.9" customHeight="1" spans="1:20">
      <c r="A810" s="15" t="s">
        <v>1749</v>
      </c>
      <c r="B810" s="16" t="s">
        <v>1750</v>
      </c>
      <c r="C810" s="17" t="s">
        <v>113</v>
      </c>
      <c r="D810" s="18" t="s">
        <v>1384</v>
      </c>
      <c r="E810" s="22">
        <f t="shared" si="539"/>
        <v>3244.21621621622</v>
      </c>
      <c r="F810" s="20" t="s">
        <v>1751</v>
      </c>
      <c r="H810" s="21" t="s">
        <v>1749</v>
      </c>
      <c r="I810" s="39" t="s">
        <v>1750</v>
      </c>
      <c r="J810" s="40" t="s">
        <v>113</v>
      </c>
      <c r="K810" s="46">
        <v>28</v>
      </c>
      <c r="L810" s="22">
        <f t="shared" si="540"/>
        <v>3244.21621621622</v>
      </c>
      <c r="M810" s="42">
        <f t="shared" si="541"/>
        <v>90838.0540540542</v>
      </c>
      <c r="N810" s="43"/>
      <c r="O810" s="21" t="s">
        <v>1749</v>
      </c>
      <c r="P810" s="39" t="s">
        <v>1750</v>
      </c>
      <c r="Q810" s="40" t="s">
        <v>113</v>
      </c>
      <c r="R810" s="41">
        <f t="shared" si="542"/>
        <v>9</v>
      </c>
      <c r="S810" s="22">
        <f t="shared" si="543"/>
        <v>3244.21621621622</v>
      </c>
      <c r="T810" s="42">
        <f t="shared" si="544"/>
        <v>29197.945945946</v>
      </c>
    </row>
    <row r="811" ht="13.2" customHeight="1" spans="1:20">
      <c r="A811" s="15" t="s">
        <v>1752</v>
      </c>
      <c r="B811" s="16" t="s">
        <v>1715</v>
      </c>
      <c r="C811" s="17"/>
      <c r="D811" s="18"/>
      <c r="E811" s="18"/>
      <c r="F811" s="20"/>
      <c r="H811" s="21" t="s">
        <v>1752</v>
      </c>
      <c r="I811" s="39" t="s">
        <v>1715</v>
      </c>
      <c r="J811" s="40"/>
      <c r="K811" s="46"/>
      <c r="L811" s="47"/>
      <c r="M811" s="44"/>
      <c r="N811" s="45"/>
      <c r="O811" s="21" t="s">
        <v>1752</v>
      </c>
      <c r="P811" s="39" t="s">
        <v>1715</v>
      </c>
      <c r="Q811" s="40"/>
      <c r="R811" s="47"/>
      <c r="S811" s="47"/>
      <c r="T811" s="44"/>
    </row>
    <row r="812" ht="13.2" customHeight="1" spans="1:20">
      <c r="A812" s="15" t="s">
        <v>1753</v>
      </c>
      <c r="B812" s="16" t="s">
        <v>1720</v>
      </c>
      <c r="C812" s="17" t="s">
        <v>108</v>
      </c>
      <c r="D812" s="18" t="s">
        <v>1754</v>
      </c>
      <c r="E812" s="22">
        <f t="shared" si="539"/>
        <v>33</v>
      </c>
      <c r="F812" s="20" t="s">
        <v>1755</v>
      </c>
      <c r="H812" s="21" t="s">
        <v>1753</v>
      </c>
      <c r="I812" s="39" t="s">
        <v>1720</v>
      </c>
      <c r="J812" s="40" t="s">
        <v>108</v>
      </c>
      <c r="K812" s="46">
        <v>1830</v>
      </c>
      <c r="L812" s="22">
        <f t="shared" si="540"/>
        <v>33</v>
      </c>
      <c r="M812" s="42">
        <f t="shared" si="541"/>
        <v>60390</v>
      </c>
      <c r="N812" s="43"/>
      <c r="O812" s="21" t="s">
        <v>1753</v>
      </c>
      <c r="P812" s="39" t="s">
        <v>1720</v>
      </c>
      <c r="Q812" s="40" t="s">
        <v>108</v>
      </c>
      <c r="R812" s="41">
        <f t="shared" si="542"/>
        <v>370</v>
      </c>
      <c r="S812" s="22">
        <f t="shared" si="543"/>
        <v>33</v>
      </c>
      <c r="T812" s="42">
        <f t="shared" si="544"/>
        <v>12210</v>
      </c>
    </row>
    <row r="813" ht="13.9" customHeight="1" spans="1:20">
      <c r="A813" s="15" t="s">
        <v>1756</v>
      </c>
      <c r="B813" s="16" t="s">
        <v>1757</v>
      </c>
      <c r="C813" s="17" t="s">
        <v>108</v>
      </c>
      <c r="D813" s="18" t="s">
        <v>1754</v>
      </c>
      <c r="E813" s="22">
        <f t="shared" si="539"/>
        <v>16.27</v>
      </c>
      <c r="F813" s="20" t="s">
        <v>1758</v>
      </c>
      <c r="H813" s="21" t="s">
        <v>1756</v>
      </c>
      <c r="I813" s="39" t="s">
        <v>1757</v>
      </c>
      <c r="J813" s="40" t="s">
        <v>108</v>
      </c>
      <c r="K813" s="46">
        <v>1830</v>
      </c>
      <c r="L813" s="22">
        <f t="shared" si="540"/>
        <v>16.27</v>
      </c>
      <c r="M813" s="42">
        <f t="shared" si="541"/>
        <v>29774.1</v>
      </c>
      <c r="N813" s="43"/>
      <c r="O813" s="21" t="s">
        <v>1756</v>
      </c>
      <c r="P813" s="39" t="s">
        <v>1757</v>
      </c>
      <c r="Q813" s="40" t="s">
        <v>108</v>
      </c>
      <c r="R813" s="41">
        <f t="shared" si="542"/>
        <v>370</v>
      </c>
      <c r="S813" s="22">
        <f t="shared" si="543"/>
        <v>16.27</v>
      </c>
      <c r="T813" s="42">
        <f t="shared" si="544"/>
        <v>6019.9</v>
      </c>
    </row>
    <row r="814" ht="13.2" customHeight="1" spans="1:20">
      <c r="A814" s="15" t="s">
        <v>1759</v>
      </c>
      <c r="B814" s="16" t="s">
        <v>1760</v>
      </c>
      <c r="C814" s="17"/>
      <c r="D814" s="18"/>
      <c r="E814" s="18"/>
      <c r="F814" s="20"/>
      <c r="H814" s="21" t="s">
        <v>1759</v>
      </c>
      <c r="I814" s="39" t="s">
        <v>1760</v>
      </c>
      <c r="J814" s="40"/>
      <c r="K814" s="46"/>
      <c r="L814" s="47"/>
      <c r="M814" s="44"/>
      <c r="N814" s="45"/>
      <c r="O814" s="21" t="s">
        <v>1759</v>
      </c>
      <c r="P814" s="39" t="s">
        <v>1760</v>
      </c>
      <c r="Q814" s="40"/>
      <c r="R814" s="47"/>
      <c r="S814" s="47"/>
      <c r="T814" s="44"/>
    </row>
    <row r="815" ht="13.2" customHeight="1" spans="1:20">
      <c r="A815" s="15" t="s">
        <v>1761</v>
      </c>
      <c r="B815" s="16" t="s">
        <v>1762</v>
      </c>
      <c r="C815" s="17" t="s">
        <v>108</v>
      </c>
      <c r="D815" s="18" t="s">
        <v>143</v>
      </c>
      <c r="E815" s="22">
        <f t="shared" ref="E815:E818" si="545">F815/D815</f>
        <v>18.1625</v>
      </c>
      <c r="F815" s="20" t="s">
        <v>1763</v>
      </c>
      <c r="H815" s="21" t="s">
        <v>1761</v>
      </c>
      <c r="I815" s="39" t="s">
        <v>1762</v>
      </c>
      <c r="J815" s="40" t="s">
        <v>108</v>
      </c>
      <c r="K815" s="46">
        <v>70</v>
      </c>
      <c r="L815" s="22">
        <f t="shared" ref="L815:L818" si="546">E815</f>
        <v>18.1625</v>
      </c>
      <c r="M815" s="42">
        <f t="shared" ref="M815:M818" si="547">K815*L815</f>
        <v>1271.375</v>
      </c>
      <c r="N815" s="43"/>
      <c r="O815" s="21" t="s">
        <v>1761</v>
      </c>
      <c r="P815" s="39" t="s">
        <v>1762</v>
      </c>
      <c r="Q815" s="40" t="s">
        <v>108</v>
      </c>
      <c r="R815" s="41">
        <f t="shared" ref="R815:R818" si="548">D815-K815</f>
        <v>10</v>
      </c>
      <c r="S815" s="22">
        <f t="shared" ref="S815:S818" si="549">L815</f>
        <v>18.1625</v>
      </c>
      <c r="T815" s="42">
        <f t="shared" ref="T815:T818" si="550">R815*S815</f>
        <v>181.625</v>
      </c>
    </row>
    <row r="816" ht="13.9" customHeight="1" spans="1:20">
      <c r="A816" s="15" t="s">
        <v>1764</v>
      </c>
      <c r="B816" s="16" t="s">
        <v>1765</v>
      </c>
      <c r="C816" s="17"/>
      <c r="D816" s="18"/>
      <c r="E816" s="18"/>
      <c r="F816" s="20"/>
      <c r="H816" s="21" t="s">
        <v>1764</v>
      </c>
      <c r="I816" s="39" t="s">
        <v>1765</v>
      </c>
      <c r="J816" s="40"/>
      <c r="K816" s="46"/>
      <c r="L816" s="47"/>
      <c r="M816" s="44"/>
      <c r="N816" s="45"/>
      <c r="O816" s="21" t="s">
        <v>1764</v>
      </c>
      <c r="P816" s="39" t="s">
        <v>1765</v>
      </c>
      <c r="Q816" s="40"/>
      <c r="R816" s="47"/>
      <c r="S816" s="47"/>
      <c r="T816" s="44"/>
    </row>
    <row r="817" ht="13.2" customHeight="1" spans="1:20">
      <c r="A817" s="15" t="s">
        <v>1766</v>
      </c>
      <c r="B817" s="16" t="s">
        <v>1767</v>
      </c>
      <c r="C817" s="17" t="s">
        <v>108</v>
      </c>
      <c r="D817" s="18" t="s">
        <v>1768</v>
      </c>
      <c r="E817" s="22">
        <f t="shared" si="545"/>
        <v>12.14</v>
      </c>
      <c r="F817" s="20" t="s">
        <v>1769</v>
      </c>
      <c r="H817" s="21" t="s">
        <v>1766</v>
      </c>
      <c r="I817" s="39" t="s">
        <v>1767</v>
      </c>
      <c r="J817" s="40" t="s">
        <v>108</v>
      </c>
      <c r="K817" s="46">
        <v>375</v>
      </c>
      <c r="L817" s="22">
        <f t="shared" si="546"/>
        <v>12.14</v>
      </c>
      <c r="M817" s="42">
        <f t="shared" si="547"/>
        <v>4552.5</v>
      </c>
      <c r="N817" s="43"/>
      <c r="O817" s="21" t="s">
        <v>1766</v>
      </c>
      <c r="P817" s="39" t="s">
        <v>1767</v>
      </c>
      <c r="Q817" s="40" t="s">
        <v>108</v>
      </c>
      <c r="R817" s="41">
        <f t="shared" si="548"/>
        <v>75</v>
      </c>
      <c r="S817" s="22">
        <f t="shared" si="549"/>
        <v>12.14</v>
      </c>
      <c r="T817" s="42">
        <f t="shared" si="550"/>
        <v>910.5</v>
      </c>
    </row>
    <row r="818" ht="13.2" customHeight="1" spans="1:20">
      <c r="A818" s="15" t="s">
        <v>1770</v>
      </c>
      <c r="B818" s="16" t="s">
        <v>1771</v>
      </c>
      <c r="C818" s="17" t="s">
        <v>108</v>
      </c>
      <c r="D818" s="18" t="s">
        <v>1772</v>
      </c>
      <c r="E818" s="22">
        <f t="shared" si="545"/>
        <v>16.64</v>
      </c>
      <c r="F818" s="20" t="s">
        <v>1773</v>
      </c>
      <c r="H818" s="21" t="s">
        <v>1770</v>
      </c>
      <c r="I818" s="39" t="s">
        <v>1771</v>
      </c>
      <c r="J818" s="40" t="s">
        <v>108</v>
      </c>
      <c r="K818" s="46">
        <v>584</v>
      </c>
      <c r="L818" s="22">
        <f t="shared" si="546"/>
        <v>16.64</v>
      </c>
      <c r="M818" s="42">
        <f t="shared" si="547"/>
        <v>9717.76</v>
      </c>
      <c r="N818" s="43"/>
      <c r="O818" s="21" t="s">
        <v>1770</v>
      </c>
      <c r="P818" s="39" t="s">
        <v>1771</v>
      </c>
      <c r="Q818" s="40" t="s">
        <v>108</v>
      </c>
      <c r="R818" s="41">
        <f t="shared" si="548"/>
        <v>116</v>
      </c>
      <c r="S818" s="22">
        <f t="shared" si="549"/>
        <v>16.64</v>
      </c>
      <c r="T818" s="42">
        <f t="shared" si="550"/>
        <v>1930.24</v>
      </c>
    </row>
    <row r="819" ht="13.9" customHeight="1" spans="1:20">
      <c r="A819" s="15" t="s">
        <v>1774</v>
      </c>
      <c r="B819" s="16" t="s">
        <v>1708</v>
      </c>
      <c r="C819" s="17"/>
      <c r="D819" s="18"/>
      <c r="E819" s="18"/>
      <c r="F819" s="20"/>
      <c r="H819" s="21" t="s">
        <v>1774</v>
      </c>
      <c r="I819" s="39" t="s">
        <v>1708</v>
      </c>
      <c r="J819" s="40"/>
      <c r="K819" s="46"/>
      <c r="L819" s="47"/>
      <c r="M819" s="44"/>
      <c r="N819" s="45"/>
      <c r="O819" s="21" t="s">
        <v>1774</v>
      </c>
      <c r="P819" s="39" t="s">
        <v>1708</v>
      </c>
      <c r="Q819" s="40"/>
      <c r="R819" s="47"/>
      <c r="S819" s="47"/>
      <c r="T819" s="44"/>
    </row>
    <row r="820" ht="13.2" customHeight="1" spans="1:20">
      <c r="A820" s="15" t="s">
        <v>1775</v>
      </c>
      <c r="B820" s="16" t="s">
        <v>1710</v>
      </c>
      <c r="C820" s="17" t="s">
        <v>108</v>
      </c>
      <c r="D820" s="18" t="s">
        <v>1776</v>
      </c>
      <c r="E820" s="22">
        <f t="shared" ref="E820:E823" si="551">F820/D820</f>
        <v>7.71066666666667</v>
      </c>
      <c r="F820" s="20" t="s">
        <v>1777</v>
      </c>
      <c r="H820" s="21" t="s">
        <v>1775</v>
      </c>
      <c r="I820" s="39" t="s">
        <v>1710</v>
      </c>
      <c r="J820" s="40" t="s">
        <v>108</v>
      </c>
      <c r="K820" s="46">
        <v>634</v>
      </c>
      <c r="L820" s="22">
        <f t="shared" ref="L820:L823" si="552">E820</f>
        <v>7.71066666666667</v>
      </c>
      <c r="M820" s="42">
        <f t="shared" ref="M820:M823" si="553">K820*L820</f>
        <v>4888.56266666667</v>
      </c>
      <c r="N820" s="43"/>
      <c r="O820" s="21" t="s">
        <v>1775</v>
      </c>
      <c r="P820" s="39" t="s">
        <v>1710</v>
      </c>
      <c r="Q820" s="40" t="s">
        <v>108</v>
      </c>
      <c r="R820" s="41">
        <f t="shared" ref="R820:R823" si="554">D820-K820</f>
        <v>116</v>
      </c>
      <c r="S820" s="22">
        <f t="shared" ref="S820:S823" si="555">L820</f>
        <v>7.71066666666667</v>
      </c>
      <c r="T820" s="42">
        <f t="shared" ref="T820:T823" si="556">R820*S820</f>
        <v>894.437333333334</v>
      </c>
    </row>
    <row r="821" ht="13.9" customHeight="1" spans="1:20">
      <c r="A821" s="15" t="s">
        <v>1778</v>
      </c>
      <c r="B821" s="16" t="s">
        <v>1779</v>
      </c>
      <c r="C821" s="17" t="s">
        <v>108</v>
      </c>
      <c r="D821" s="18" t="s">
        <v>1780</v>
      </c>
      <c r="E821" s="22">
        <f t="shared" si="551"/>
        <v>8.96021505376344</v>
      </c>
      <c r="F821" s="20" t="s">
        <v>1781</v>
      </c>
      <c r="H821" s="21" t="s">
        <v>1778</v>
      </c>
      <c r="I821" s="39" t="s">
        <v>1779</v>
      </c>
      <c r="J821" s="40" t="s">
        <v>108</v>
      </c>
      <c r="K821" s="46">
        <v>625</v>
      </c>
      <c r="L821" s="22">
        <f t="shared" si="552"/>
        <v>8.96021505376344</v>
      </c>
      <c r="M821" s="42">
        <f t="shared" si="553"/>
        <v>5600.13440860215</v>
      </c>
      <c r="N821" s="43"/>
      <c r="O821" s="21" t="s">
        <v>1778</v>
      </c>
      <c r="P821" s="39" t="s">
        <v>1779</v>
      </c>
      <c r="Q821" s="40" t="s">
        <v>108</v>
      </c>
      <c r="R821" s="41">
        <f t="shared" si="554"/>
        <v>305</v>
      </c>
      <c r="S821" s="22">
        <f t="shared" si="555"/>
        <v>8.96021505376344</v>
      </c>
      <c r="T821" s="42">
        <f t="shared" si="556"/>
        <v>2732.86559139785</v>
      </c>
    </row>
    <row r="822" ht="13.2" customHeight="1" spans="1:20">
      <c r="A822" s="15" t="s">
        <v>1782</v>
      </c>
      <c r="B822" s="16" t="s">
        <v>1703</v>
      </c>
      <c r="C822" s="17"/>
      <c r="D822" s="18"/>
      <c r="E822" s="18"/>
      <c r="F822" s="20"/>
      <c r="H822" s="21" t="s">
        <v>1782</v>
      </c>
      <c r="I822" s="39" t="s">
        <v>1703</v>
      </c>
      <c r="J822" s="40"/>
      <c r="K822" s="46"/>
      <c r="L822" s="47"/>
      <c r="M822" s="44"/>
      <c r="N822" s="45"/>
      <c r="O822" s="21" t="s">
        <v>1782</v>
      </c>
      <c r="P822" s="39" t="s">
        <v>1703</v>
      </c>
      <c r="Q822" s="40"/>
      <c r="R822" s="47"/>
      <c r="S822" s="47"/>
      <c r="T822" s="44"/>
    </row>
    <row r="823" ht="13.2" customHeight="1" spans="1:20">
      <c r="A823" s="15" t="s">
        <v>1783</v>
      </c>
      <c r="B823" s="16" t="s">
        <v>1629</v>
      </c>
      <c r="C823" s="17" t="s">
        <v>108</v>
      </c>
      <c r="D823" s="18" t="s">
        <v>1784</v>
      </c>
      <c r="E823" s="22">
        <f t="shared" si="551"/>
        <v>9.95</v>
      </c>
      <c r="F823" s="20" t="s">
        <v>1785</v>
      </c>
      <c r="H823" s="21" t="s">
        <v>1783</v>
      </c>
      <c r="I823" s="39" t="s">
        <v>1629</v>
      </c>
      <c r="J823" s="40" t="s">
        <v>108</v>
      </c>
      <c r="K823" s="46">
        <v>167</v>
      </c>
      <c r="L823" s="22">
        <f t="shared" si="552"/>
        <v>9.95</v>
      </c>
      <c r="M823" s="42">
        <f t="shared" si="553"/>
        <v>1661.65</v>
      </c>
      <c r="N823" s="43"/>
      <c r="O823" s="21" t="s">
        <v>1783</v>
      </c>
      <c r="P823" s="39" t="s">
        <v>1629</v>
      </c>
      <c r="Q823" s="40" t="s">
        <v>108</v>
      </c>
      <c r="R823" s="41">
        <f t="shared" si="554"/>
        <v>33</v>
      </c>
      <c r="S823" s="22">
        <f t="shared" si="555"/>
        <v>9.95</v>
      </c>
      <c r="T823" s="42">
        <f t="shared" si="556"/>
        <v>328.35</v>
      </c>
    </row>
    <row r="824" ht="13.9" customHeight="1" spans="1:20">
      <c r="A824" s="15" t="s">
        <v>1786</v>
      </c>
      <c r="B824" s="16" t="s">
        <v>1723</v>
      </c>
      <c r="C824" s="17"/>
      <c r="D824" s="18"/>
      <c r="E824" s="18"/>
      <c r="F824" s="20"/>
      <c r="H824" s="21" t="s">
        <v>1786</v>
      </c>
      <c r="I824" s="39" t="s">
        <v>1723</v>
      </c>
      <c r="J824" s="40"/>
      <c r="K824" s="46"/>
      <c r="L824" s="47"/>
      <c r="M824" s="44"/>
      <c r="N824" s="45"/>
      <c r="O824" s="21" t="s">
        <v>1786</v>
      </c>
      <c r="P824" s="39" t="s">
        <v>1723</v>
      </c>
      <c r="Q824" s="40"/>
      <c r="R824" s="47"/>
      <c r="S824" s="47"/>
      <c r="T824" s="44"/>
    </row>
    <row r="825" ht="13.2" customHeight="1" spans="1:20">
      <c r="A825" s="15" t="s">
        <v>1787</v>
      </c>
      <c r="B825" s="16" t="s">
        <v>1725</v>
      </c>
      <c r="C825" s="17" t="s">
        <v>130</v>
      </c>
      <c r="D825" s="18" t="s">
        <v>520</v>
      </c>
      <c r="E825" s="22">
        <f t="shared" ref="E825:E827" si="557">F825/D825</f>
        <v>9736.14285714286</v>
      </c>
      <c r="F825" s="20" t="s">
        <v>1788</v>
      </c>
      <c r="H825" s="21" t="s">
        <v>1787</v>
      </c>
      <c r="I825" s="39" t="s">
        <v>1725</v>
      </c>
      <c r="J825" s="40" t="s">
        <v>130</v>
      </c>
      <c r="K825" s="46">
        <v>6</v>
      </c>
      <c r="L825" s="22">
        <f t="shared" ref="L825:L827" si="558">E825</f>
        <v>9736.14285714286</v>
      </c>
      <c r="M825" s="42">
        <f t="shared" ref="M825:M827" si="559">K825*L825</f>
        <v>58416.8571428572</v>
      </c>
      <c r="N825" s="43"/>
      <c r="O825" s="21" t="s">
        <v>1787</v>
      </c>
      <c r="P825" s="39" t="s">
        <v>1725</v>
      </c>
      <c r="Q825" s="40" t="s">
        <v>130</v>
      </c>
      <c r="R825" s="41">
        <f t="shared" ref="R825:R827" si="560">D825-K825</f>
        <v>1</v>
      </c>
      <c r="S825" s="22">
        <f t="shared" ref="S825:S827" si="561">L825</f>
        <v>9736.14285714286</v>
      </c>
      <c r="T825" s="42">
        <f t="shared" ref="T825:T827" si="562">R825*S825</f>
        <v>9736.14285714286</v>
      </c>
    </row>
    <row r="826" ht="13.2" customHeight="1" spans="1:20">
      <c r="A826" s="15" t="s">
        <v>1789</v>
      </c>
      <c r="B826" s="16" t="s">
        <v>1790</v>
      </c>
      <c r="C826" s="17" t="s">
        <v>130</v>
      </c>
      <c r="D826" s="18" t="s">
        <v>1520</v>
      </c>
      <c r="E826" s="22">
        <f t="shared" si="557"/>
        <v>11490.6363636364</v>
      </c>
      <c r="F826" s="20" t="s">
        <v>1567</v>
      </c>
      <c r="H826" s="21" t="s">
        <v>1789</v>
      </c>
      <c r="I826" s="39" t="s">
        <v>1790</v>
      </c>
      <c r="J826" s="40" t="s">
        <v>130</v>
      </c>
      <c r="K826" s="46">
        <v>10</v>
      </c>
      <c r="L826" s="22">
        <f t="shared" si="558"/>
        <v>11490.6363636364</v>
      </c>
      <c r="M826" s="42">
        <f t="shared" si="559"/>
        <v>114906.363636364</v>
      </c>
      <c r="N826" s="43"/>
      <c r="O826" s="21" t="s">
        <v>1789</v>
      </c>
      <c r="P826" s="39" t="s">
        <v>1790</v>
      </c>
      <c r="Q826" s="40" t="s">
        <v>130</v>
      </c>
      <c r="R826" s="41">
        <f t="shared" si="560"/>
        <v>1</v>
      </c>
      <c r="S826" s="22">
        <f t="shared" si="561"/>
        <v>11490.6363636364</v>
      </c>
      <c r="T826" s="42">
        <f t="shared" si="562"/>
        <v>11490.6363636364</v>
      </c>
    </row>
    <row r="827" ht="13.9" customHeight="1" spans="1:20">
      <c r="A827" s="15" t="s">
        <v>1791</v>
      </c>
      <c r="B827" s="16" t="s">
        <v>1792</v>
      </c>
      <c r="C827" s="17" t="s">
        <v>130</v>
      </c>
      <c r="D827" s="18" t="s">
        <v>628</v>
      </c>
      <c r="E827" s="22">
        <f t="shared" si="557"/>
        <v>14203</v>
      </c>
      <c r="F827" s="20" t="s">
        <v>1793</v>
      </c>
      <c r="H827" s="21" t="s">
        <v>1791</v>
      </c>
      <c r="I827" s="39" t="s">
        <v>1792</v>
      </c>
      <c r="J827" s="40" t="s">
        <v>130</v>
      </c>
      <c r="K827" s="46">
        <v>1</v>
      </c>
      <c r="L827" s="22">
        <f t="shared" si="558"/>
        <v>14203</v>
      </c>
      <c r="M827" s="42">
        <f t="shared" si="559"/>
        <v>14203</v>
      </c>
      <c r="N827" s="43"/>
      <c r="O827" s="21" t="s">
        <v>1791</v>
      </c>
      <c r="P827" s="39" t="s">
        <v>1792</v>
      </c>
      <c r="Q827" s="40" t="s">
        <v>130</v>
      </c>
      <c r="R827" s="41">
        <f t="shared" si="560"/>
        <v>2</v>
      </c>
      <c r="S827" s="22">
        <f t="shared" si="561"/>
        <v>14203</v>
      </c>
      <c r="T827" s="42">
        <f t="shared" si="562"/>
        <v>28406</v>
      </c>
    </row>
    <row r="828" ht="13.2" customHeight="1" spans="1:20">
      <c r="A828" s="15" t="s">
        <v>1794</v>
      </c>
      <c r="B828" s="16" t="s">
        <v>1795</v>
      </c>
      <c r="C828" s="17"/>
      <c r="D828" s="18"/>
      <c r="E828" s="18"/>
      <c r="F828" s="20"/>
      <c r="H828" s="21" t="s">
        <v>1794</v>
      </c>
      <c r="I828" s="39" t="s">
        <v>1795</v>
      </c>
      <c r="J828" s="40"/>
      <c r="K828" s="46"/>
      <c r="L828" s="47"/>
      <c r="M828" s="44"/>
      <c r="N828" s="45"/>
      <c r="O828" s="21" t="s">
        <v>1794</v>
      </c>
      <c r="P828" s="39" t="s">
        <v>1795</v>
      </c>
      <c r="Q828" s="40"/>
      <c r="R828" s="47"/>
      <c r="S828" s="47"/>
      <c r="T828" s="44"/>
    </row>
    <row r="829" ht="13.9" customHeight="1" spans="1:20">
      <c r="A829" s="15" t="s">
        <v>1796</v>
      </c>
      <c r="B829" s="16" t="s">
        <v>1795</v>
      </c>
      <c r="C829" s="17" t="s">
        <v>1690</v>
      </c>
      <c r="D829" s="18" t="s">
        <v>151</v>
      </c>
      <c r="E829" s="22">
        <f t="shared" ref="E829:E834" si="563">F829/D829</f>
        <v>33301.1666666667</v>
      </c>
      <c r="F829" s="20" t="s">
        <v>1797</v>
      </c>
      <c r="H829" s="21" t="s">
        <v>1796</v>
      </c>
      <c r="I829" s="39" t="s">
        <v>1795</v>
      </c>
      <c r="J829" s="40" t="s">
        <v>1690</v>
      </c>
      <c r="K829" s="46">
        <v>12</v>
      </c>
      <c r="L829" s="22">
        <f t="shared" ref="L829:L834" si="564">E829</f>
        <v>33301.1666666667</v>
      </c>
      <c r="M829" s="42">
        <f t="shared" ref="M829:M834" si="565">K829*L829</f>
        <v>399614</v>
      </c>
      <c r="N829" s="43"/>
      <c r="O829" s="21" t="s">
        <v>1796</v>
      </c>
      <c r="P829" s="39" t="s">
        <v>1795</v>
      </c>
      <c r="Q829" s="40" t="s">
        <v>1690</v>
      </c>
      <c r="R829" s="41">
        <f t="shared" ref="R829:R834" si="566">D829-K829</f>
        <v>0</v>
      </c>
      <c r="S829" s="22">
        <f t="shared" ref="S829:S834" si="567">L829</f>
        <v>33301.1666666667</v>
      </c>
      <c r="T829" s="42">
        <f t="shared" ref="T829:T834" si="568">R829*S829</f>
        <v>0</v>
      </c>
    </row>
    <row r="830" ht="13.2" customHeight="1" spans="1:20">
      <c r="A830" s="15" t="s">
        <v>1798</v>
      </c>
      <c r="B830" s="16" t="s">
        <v>1632</v>
      </c>
      <c r="C830" s="17"/>
      <c r="D830" s="18"/>
      <c r="E830" s="18"/>
      <c r="F830" s="20"/>
      <c r="H830" s="21" t="s">
        <v>1798</v>
      </c>
      <c r="I830" s="39" t="s">
        <v>1632</v>
      </c>
      <c r="J830" s="40"/>
      <c r="K830" s="46"/>
      <c r="L830" s="47"/>
      <c r="M830" s="44"/>
      <c r="N830" s="45"/>
      <c r="O830" s="21" t="s">
        <v>1798</v>
      </c>
      <c r="P830" s="39" t="s">
        <v>1632</v>
      </c>
      <c r="Q830" s="40"/>
      <c r="R830" s="47"/>
      <c r="S830" s="47"/>
      <c r="T830" s="44"/>
    </row>
    <row r="831" ht="13.2" customHeight="1" spans="1:20">
      <c r="A831" s="15" t="s">
        <v>1799</v>
      </c>
      <c r="B831" s="16" t="s">
        <v>1800</v>
      </c>
      <c r="C831" s="17" t="s">
        <v>130</v>
      </c>
      <c r="D831" s="18" t="s">
        <v>151</v>
      </c>
      <c r="E831" s="22">
        <f t="shared" si="563"/>
        <v>15226.5</v>
      </c>
      <c r="F831" s="20" t="s">
        <v>1801</v>
      </c>
      <c r="H831" s="21" t="s">
        <v>1799</v>
      </c>
      <c r="I831" s="39" t="s">
        <v>1800</v>
      </c>
      <c r="J831" s="40" t="s">
        <v>130</v>
      </c>
      <c r="K831" s="46">
        <v>12</v>
      </c>
      <c r="L831" s="22">
        <f t="shared" si="564"/>
        <v>15226.5</v>
      </c>
      <c r="M831" s="42">
        <f t="shared" si="565"/>
        <v>182718</v>
      </c>
      <c r="N831" s="43"/>
      <c r="O831" s="21" t="s">
        <v>1799</v>
      </c>
      <c r="P831" s="39" t="s">
        <v>1800</v>
      </c>
      <c r="Q831" s="40" t="s">
        <v>130</v>
      </c>
      <c r="R831" s="41">
        <f t="shared" si="566"/>
        <v>0</v>
      </c>
      <c r="S831" s="22">
        <f t="shared" si="567"/>
        <v>15226.5</v>
      </c>
      <c r="T831" s="42">
        <f t="shared" si="568"/>
        <v>0</v>
      </c>
    </row>
    <row r="832" ht="13.9" customHeight="1" spans="1:20">
      <c r="A832" s="15" t="s">
        <v>1802</v>
      </c>
      <c r="B832" s="16" t="s">
        <v>1715</v>
      </c>
      <c r="C832" s="17"/>
      <c r="D832" s="18"/>
      <c r="E832" s="18"/>
      <c r="F832" s="20"/>
      <c r="H832" s="21" t="s">
        <v>1802</v>
      </c>
      <c r="I832" s="39" t="s">
        <v>1715</v>
      </c>
      <c r="J832" s="40"/>
      <c r="K832" s="46"/>
      <c r="L832" s="47"/>
      <c r="M832" s="44"/>
      <c r="N832" s="45"/>
      <c r="O832" s="21" t="s">
        <v>1802</v>
      </c>
      <c r="P832" s="39" t="s">
        <v>1715</v>
      </c>
      <c r="Q832" s="40"/>
      <c r="R832" s="47"/>
      <c r="S832" s="47"/>
      <c r="T832" s="44"/>
    </row>
    <row r="833" ht="13.2" customHeight="1" spans="1:20">
      <c r="A833" s="15" t="s">
        <v>1803</v>
      </c>
      <c r="B833" s="16" t="s">
        <v>1720</v>
      </c>
      <c r="C833" s="17" t="s">
        <v>108</v>
      </c>
      <c r="D833" s="18" t="s">
        <v>1804</v>
      </c>
      <c r="E833" s="22">
        <f t="shared" si="563"/>
        <v>33</v>
      </c>
      <c r="F833" s="20" t="s">
        <v>1805</v>
      </c>
      <c r="H833" s="21" t="s">
        <v>1803</v>
      </c>
      <c r="I833" s="39" t="s">
        <v>1720</v>
      </c>
      <c r="J833" s="40" t="s">
        <v>108</v>
      </c>
      <c r="K833" s="46">
        <v>1850</v>
      </c>
      <c r="L833" s="22">
        <f t="shared" si="564"/>
        <v>33</v>
      </c>
      <c r="M833" s="42">
        <f t="shared" si="565"/>
        <v>61050</v>
      </c>
      <c r="N833" s="43"/>
      <c r="O833" s="21" t="s">
        <v>1803</v>
      </c>
      <c r="P833" s="39" t="s">
        <v>1720</v>
      </c>
      <c r="Q833" s="40" t="s">
        <v>108</v>
      </c>
      <c r="R833" s="41">
        <f t="shared" si="566"/>
        <v>0</v>
      </c>
      <c r="S833" s="22">
        <f t="shared" si="567"/>
        <v>33</v>
      </c>
      <c r="T833" s="42">
        <f t="shared" si="568"/>
        <v>0</v>
      </c>
    </row>
    <row r="834" ht="13.2" customHeight="1" spans="1:20">
      <c r="A834" s="15" t="s">
        <v>1806</v>
      </c>
      <c r="B834" s="16" t="s">
        <v>1757</v>
      </c>
      <c r="C834" s="17" t="s">
        <v>108</v>
      </c>
      <c r="D834" s="18" t="s">
        <v>126</v>
      </c>
      <c r="E834" s="22">
        <f t="shared" si="563"/>
        <v>16.28</v>
      </c>
      <c r="F834" s="20" t="s">
        <v>1807</v>
      </c>
      <c r="H834" s="21" t="s">
        <v>1806</v>
      </c>
      <c r="I834" s="39" t="s">
        <v>1757</v>
      </c>
      <c r="J834" s="40" t="s">
        <v>108</v>
      </c>
      <c r="K834" s="46">
        <v>150</v>
      </c>
      <c r="L834" s="22">
        <f t="shared" si="564"/>
        <v>16.28</v>
      </c>
      <c r="M834" s="42">
        <f t="shared" si="565"/>
        <v>2442</v>
      </c>
      <c r="N834" s="43"/>
      <c r="O834" s="21" t="s">
        <v>1806</v>
      </c>
      <c r="P834" s="39" t="s">
        <v>1757</v>
      </c>
      <c r="Q834" s="40" t="s">
        <v>108</v>
      </c>
      <c r="R834" s="41">
        <f t="shared" si="566"/>
        <v>0</v>
      </c>
      <c r="S834" s="22">
        <f t="shared" si="567"/>
        <v>16.28</v>
      </c>
      <c r="T834" s="42">
        <f t="shared" si="568"/>
        <v>0</v>
      </c>
    </row>
    <row r="835" ht="13.9" customHeight="1" spans="1:20">
      <c r="A835" s="15" t="s">
        <v>1808</v>
      </c>
      <c r="B835" s="16" t="s">
        <v>1703</v>
      </c>
      <c r="C835" s="17"/>
      <c r="D835" s="18"/>
      <c r="E835" s="18"/>
      <c r="F835" s="20"/>
      <c r="H835" s="21" t="s">
        <v>1808</v>
      </c>
      <c r="I835" s="39" t="s">
        <v>1703</v>
      </c>
      <c r="J835" s="40"/>
      <c r="K835" s="46"/>
      <c r="L835" s="47"/>
      <c r="M835" s="44"/>
      <c r="N835" s="45"/>
      <c r="O835" s="21" t="s">
        <v>1808</v>
      </c>
      <c r="P835" s="39" t="s">
        <v>1703</v>
      </c>
      <c r="Q835" s="40"/>
      <c r="R835" s="47"/>
      <c r="S835" s="47"/>
      <c r="T835" s="44"/>
    </row>
    <row r="836" ht="13.2" customHeight="1" spans="1:20">
      <c r="A836" s="15" t="s">
        <v>1809</v>
      </c>
      <c r="B836" s="16" t="s">
        <v>1629</v>
      </c>
      <c r="C836" s="17" t="s">
        <v>108</v>
      </c>
      <c r="D836" s="18" t="s">
        <v>126</v>
      </c>
      <c r="E836" s="22">
        <f t="shared" ref="E836:E840" si="569">F836/D836</f>
        <v>9.95333333333333</v>
      </c>
      <c r="F836" s="20" t="s">
        <v>1810</v>
      </c>
      <c r="H836" s="21" t="s">
        <v>1809</v>
      </c>
      <c r="I836" s="39" t="s">
        <v>1629</v>
      </c>
      <c r="J836" s="40" t="s">
        <v>108</v>
      </c>
      <c r="K836" s="46">
        <v>150</v>
      </c>
      <c r="L836" s="22">
        <f t="shared" ref="L836:L840" si="570">E836</f>
        <v>9.95333333333333</v>
      </c>
      <c r="M836" s="42">
        <f t="shared" ref="M836:M840" si="571">K836*L836</f>
        <v>1493</v>
      </c>
      <c r="N836" s="43"/>
      <c r="O836" s="21" t="s">
        <v>1809</v>
      </c>
      <c r="P836" s="39" t="s">
        <v>1629</v>
      </c>
      <c r="Q836" s="40" t="s">
        <v>108</v>
      </c>
      <c r="R836" s="41">
        <f t="shared" ref="R836:R840" si="572">D836-K836</f>
        <v>0</v>
      </c>
      <c r="S836" s="22">
        <f t="shared" ref="S836:S840" si="573">L836</f>
        <v>9.95333333333333</v>
      </c>
      <c r="T836" s="42">
        <f t="shared" ref="T836:T840" si="574">R836*S836</f>
        <v>0</v>
      </c>
    </row>
    <row r="837" ht="13.9" customHeight="1" spans="1:20">
      <c r="A837" s="15" t="s">
        <v>1811</v>
      </c>
      <c r="B837" s="16" t="s">
        <v>1723</v>
      </c>
      <c r="C837" s="17"/>
      <c r="D837" s="18"/>
      <c r="E837" s="18"/>
      <c r="F837" s="20"/>
      <c r="H837" s="21" t="s">
        <v>1811</v>
      </c>
      <c r="I837" s="39" t="s">
        <v>1723</v>
      </c>
      <c r="J837" s="40"/>
      <c r="K837" s="46"/>
      <c r="L837" s="47"/>
      <c r="M837" s="44"/>
      <c r="N837" s="45"/>
      <c r="O837" s="21" t="s">
        <v>1811</v>
      </c>
      <c r="P837" s="39" t="s">
        <v>1723</v>
      </c>
      <c r="Q837" s="40"/>
      <c r="R837" s="47"/>
      <c r="S837" s="47"/>
      <c r="T837" s="44"/>
    </row>
    <row r="838" ht="13.2" customHeight="1" spans="1:20">
      <c r="A838" s="15" t="s">
        <v>1812</v>
      </c>
      <c r="B838" s="16" t="s">
        <v>1813</v>
      </c>
      <c r="C838" s="17" t="s">
        <v>130</v>
      </c>
      <c r="D838" s="18" t="s">
        <v>151</v>
      </c>
      <c r="E838" s="22">
        <f t="shared" si="569"/>
        <v>9879.16666666667</v>
      </c>
      <c r="F838" s="20" t="s">
        <v>1814</v>
      </c>
      <c r="H838" s="21" t="s">
        <v>1812</v>
      </c>
      <c r="I838" s="39" t="s">
        <v>1813</v>
      </c>
      <c r="J838" s="40" t="s">
        <v>130</v>
      </c>
      <c r="K838" s="46">
        <v>12</v>
      </c>
      <c r="L838" s="22">
        <f t="shared" si="570"/>
        <v>9879.16666666667</v>
      </c>
      <c r="M838" s="42">
        <f t="shared" si="571"/>
        <v>118550</v>
      </c>
      <c r="N838" s="43"/>
      <c r="O838" s="21" t="s">
        <v>1812</v>
      </c>
      <c r="P838" s="39" t="s">
        <v>1813</v>
      </c>
      <c r="Q838" s="40" t="s">
        <v>130</v>
      </c>
      <c r="R838" s="41">
        <f t="shared" si="572"/>
        <v>0</v>
      </c>
      <c r="S838" s="22">
        <f t="shared" si="573"/>
        <v>9879.16666666667</v>
      </c>
      <c r="T838" s="42">
        <f t="shared" si="574"/>
        <v>0</v>
      </c>
    </row>
    <row r="839" ht="13.2" customHeight="1" spans="1:20">
      <c r="A839" s="15" t="s">
        <v>1815</v>
      </c>
      <c r="B839" s="16" t="s">
        <v>1730</v>
      </c>
      <c r="C839" s="17"/>
      <c r="D839" s="18"/>
      <c r="E839" s="18"/>
      <c r="F839" s="20"/>
      <c r="H839" s="21" t="s">
        <v>1815</v>
      </c>
      <c r="I839" s="39" t="s">
        <v>1730</v>
      </c>
      <c r="J839" s="40"/>
      <c r="K839" s="41"/>
      <c r="L839" s="47"/>
      <c r="M839" s="44"/>
      <c r="N839" s="45"/>
      <c r="O839" s="21" t="s">
        <v>1815</v>
      </c>
      <c r="P839" s="39" t="s">
        <v>1730</v>
      </c>
      <c r="Q839" s="40"/>
      <c r="R839" s="47"/>
      <c r="S839" s="47"/>
      <c r="T839" s="44"/>
    </row>
    <row r="840" ht="13.9" customHeight="1" spans="1:20">
      <c r="A840" s="15" t="s">
        <v>1816</v>
      </c>
      <c r="B840" s="16" t="s">
        <v>1730</v>
      </c>
      <c r="C840" s="17" t="s">
        <v>1690</v>
      </c>
      <c r="D840" s="18" t="s">
        <v>102</v>
      </c>
      <c r="E840" s="22">
        <f t="shared" si="569"/>
        <v>27850.5</v>
      </c>
      <c r="F840" s="20" t="s">
        <v>1817</v>
      </c>
      <c r="H840" s="21" t="s">
        <v>1816</v>
      </c>
      <c r="I840" s="39" t="s">
        <v>1730</v>
      </c>
      <c r="J840" s="40" t="s">
        <v>1690</v>
      </c>
      <c r="K840" s="41">
        <v>1</v>
      </c>
      <c r="L840" s="22">
        <f t="shared" si="570"/>
        <v>27850.5</v>
      </c>
      <c r="M840" s="42">
        <f t="shared" si="571"/>
        <v>27850.5</v>
      </c>
      <c r="N840" s="43"/>
      <c r="O840" s="21" t="s">
        <v>1816</v>
      </c>
      <c r="P840" s="39" t="s">
        <v>1730</v>
      </c>
      <c r="Q840" s="40" t="s">
        <v>1690</v>
      </c>
      <c r="R840" s="41">
        <f t="shared" si="572"/>
        <v>1</v>
      </c>
      <c r="S840" s="22">
        <f t="shared" si="573"/>
        <v>27850.5</v>
      </c>
      <c r="T840" s="42">
        <f t="shared" si="574"/>
        <v>27850.5</v>
      </c>
    </row>
    <row r="841" ht="13.2" customHeight="1" spans="1:20">
      <c r="A841" s="52" t="s">
        <v>1818</v>
      </c>
      <c r="B841" s="53" t="s">
        <v>1819</v>
      </c>
      <c r="C841" s="54"/>
      <c r="D841" s="55"/>
      <c r="E841" s="55"/>
      <c r="F841" s="56"/>
      <c r="H841" s="57" t="s">
        <v>1818</v>
      </c>
      <c r="I841" s="58" t="s">
        <v>1819</v>
      </c>
      <c r="J841" s="59"/>
      <c r="K841" s="60"/>
      <c r="L841" s="61"/>
      <c r="M841" s="62"/>
      <c r="N841" s="45"/>
      <c r="O841" s="57" t="s">
        <v>1818</v>
      </c>
      <c r="P841" s="58" t="s">
        <v>1819</v>
      </c>
      <c r="Q841" s="59"/>
      <c r="R841" s="61"/>
      <c r="S841" s="61"/>
      <c r="T841" s="62"/>
    </row>
    <row r="842" ht="16.1" customHeight="1" spans="1:20">
      <c r="A842" s="4" t="s">
        <v>80</v>
      </c>
      <c r="B842" s="4"/>
      <c r="C842" s="5" t="s">
        <v>81</v>
      </c>
      <c r="D842" s="5"/>
      <c r="E842" s="5"/>
      <c r="F842" s="5"/>
      <c r="H842" s="6" t="s">
        <v>80</v>
      </c>
      <c r="I842" s="6"/>
      <c r="J842" s="29" t="s">
        <v>81</v>
      </c>
      <c r="K842" s="30"/>
      <c r="L842" s="29"/>
      <c r="M842" s="29"/>
      <c r="N842" s="29"/>
      <c r="O842" s="6" t="s">
        <v>80</v>
      </c>
      <c r="P842" s="6"/>
      <c r="Q842" s="29" t="s">
        <v>81</v>
      </c>
      <c r="R842" s="29"/>
      <c r="S842" s="29"/>
      <c r="T842" s="29"/>
    </row>
    <row r="843" ht="16.85" customHeight="1" spans="1:20">
      <c r="A843" s="4"/>
      <c r="B843" s="4"/>
      <c r="C843" s="4"/>
      <c r="D843" s="4"/>
      <c r="E843" s="4"/>
      <c r="F843" s="4"/>
      <c r="H843" s="6"/>
      <c r="I843" s="6"/>
      <c r="J843" s="6"/>
      <c r="K843" s="31"/>
      <c r="L843" s="6"/>
      <c r="M843" s="6"/>
      <c r="N843" s="6"/>
      <c r="O843" s="6"/>
      <c r="P843" s="6"/>
      <c r="Q843" s="6"/>
      <c r="R843" s="6"/>
      <c r="S843" s="6"/>
      <c r="T843" s="6"/>
    </row>
    <row r="844" ht="32.95" customHeight="1" spans="1:20">
      <c r="A844" s="2" t="s">
        <v>82</v>
      </c>
      <c r="B844" s="2"/>
      <c r="C844" s="2"/>
      <c r="D844" s="2"/>
      <c r="E844" s="2"/>
      <c r="F844" s="2"/>
      <c r="H844" s="3" t="s">
        <v>82</v>
      </c>
      <c r="I844" s="3"/>
      <c r="J844" s="3"/>
      <c r="K844" s="28"/>
      <c r="L844" s="3"/>
      <c r="M844" s="3"/>
      <c r="N844" s="3"/>
      <c r="O844" s="3" t="s">
        <v>82</v>
      </c>
      <c r="P844" s="3"/>
      <c r="Q844" s="3"/>
      <c r="R844" s="3"/>
      <c r="S844" s="3"/>
      <c r="T844" s="3"/>
    </row>
    <row r="845" ht="13.9" customHeight="1" spans="1:20">
      <c r="A845" s="4" t="s">
        <v>18</v>
      </c>
      <c r="B845" s="4"/>
      <c r="C845" s="5" t="s">
        <v>19</v>
      </c>
      <c r="D845" s="5"/>
      <c r="E845" s="5"/>
      <c r="F845" s="5"/>
      <c r="H845" s="6" t="s">
        <v>18</v>
      </c>
      <c r="I845" s="6"/>
      <c r="J845" s="29" t="s">
        <v>19</v>
      </c>
      <c r="K845" s="30"/>
      <c r="L845" s="29"/>
      <c r="M845" s="29"/>
      <c r="N845" s="29"/>
      <c r="O845" s="6" t="s">
        <v>18</v>
      </c>
      <c r="P845" s="6"/>
      <c r="Q845" s="29" t="s">
        <v>19</v>
      </c>
      <c r="R845" s="29"/>
      <c r="S845" s="29"/>
      <c r="T845" s="29"/>
    </row>
    <row r="846" ht="13.9" customHeight="1" spans="1:20">
      <c r="A846" s="4" t="s">
        <v>20</v>
      </c>
      <c r="B846" s="4"/>
      <c r="C846" s="4"/>
      <c r="D846" s="6" t="s">
        <v>1820</v>
      </c>
      <c r="E846" s="6" t="s">
        <v>84</v>
      </c>
      <c r="F846" s="5" t="s">
        <v>85</v>
      </c>
      <c r="H846" s="6" t="s">
        <v>22</v>
      </c>
      <c r="I846" s="6"/>
      <c r="J846" s="6"/>
      <c r="K846" s="31" t="s">
        <v>1820</v>
      </c>
      <c r="L846" s="6" t="s">
        <v>84</v>
      </c>
      <c r="M846" s="29" t="s">
        <v>85</v>
      </c>
      <c r="N846" s="29"/>
      <c r="O846" s="6" t="s">
        <v>23</v>
      </c>
      <c r="P846" s="6"/>
      <c r="Q846" s="6"/>
      <c r="R846" s="6" t="s">
        <v>1820</v>
      </c>
      <c r="S846" s="6" t="s">
        <v>84</v>
      </c>
      <c r="T846" s="29" t="s">
        <v>85</v>
      </c>
    </row>
    <row r="847" ht="27.85" customHeight="1" spans="1:20">
      <c r="A847" s="7" t="s">
        <v>1337</v>
      </c>
      <c r="B847" s="8"/>
      <c r="C847" s="8"/>
      <c r="D847" s="8"/>
      <c r="E847" s="8"/>
      <c r="F847" s="9"/>
      <c r="H847" s="10" t="s">
        <v>1337</v>
      </c>
      <c r="I847" s="32"/>
      <c r="J847" s="32"/>
      <c r="K847" s="33"/>
      <c r="L847" s="32"/>
      <c r="M847" s="34"/>
      <c r="N847" s="35"/>
      <c r="O847" s="10" t="s">
        <v>1337</v>
      </c>
      <c r="P847" s="32"/>
      <c r="Q847" s="32"/>
      <c r="R847" s="32"/>
      <c r="S847" s="32"/>
      <c r="T847" s="34"/>
    </row>
    <row r="848" ht="13.9" customHeight="1" spans="1:20">
      <c r="A848" s="11" t="s">
        <v>87</v>
      </c>
      <c r="B848" s="12" t="s">
        <v>88</v>
      </c>
      <c r="C848" s="12" t="s">
        <v>89</v>
      </c>
      <c r="D848" s="12" t="s">
        <v>90</v>
      </c>
      <c r="E848" s="12" t="s">
        <v>91</v>
      </c>
      <c r="F848" s="13" t="s">
        <v>92</v>
      </c>
      <c r="H848" s="14" t="s">
        <v>87</v>
      </c>
      <c r="I848" s="36" t="s">
        <v>88</v>
      </c>
      <c r="J848" s="36" t="s">
        <v>89</v>
      </c>
      <c r="K848" s="37" t="s">
        <v>90</v>
      </c>
      <c r="L848" s="36" t="s">
        <v>91</v>
      </c>
      <c r="M848" s="38" t="s">
        <v>92</v>
      </c>
      <c r="N848" s="35"/>
      <c r="O848" s="14" t="s">
        <v>87</v>
      </c>
      <c r="P848" s="36" t="s">
        <v>88</v>
      </c>
      <c r="Q848" s="36" t="s">
        <v>89</v>
      </c>
      <c r="R848" s="36" t="s">
        <v>90</v>
      </c>
      <c r="S848" s="36" t="s">
        <v>91</v>
      </c>
      <c r="T848" s="38" t="s">
        <v>92</v>
      </c>
    </row>
    <row r="849" ht="13.2" customHeight="1" spans="1:20">
      <c r="A849" s="15" t="s">
        <v>1821</v>
      </c>
      <c r="B849" s="16" t="s">
        <v>1822</v>
      </c>
      <c r="C849" s="17" t="s">
        <v>130</v>
      </c>
      <c r="D849" s="18" t="s">
        <v>102</v>
      </c>
      <c r="E849" s="22">
        <f t="shared" ref="E849:E851" si="575">F849/D849</f>
        <v>17004</v>
      </c>
      <c r="F849" s="20" t="s">
        <v>1823</v>
      </c>
      <c r="H849" s="21" t="s">
        <v>1821</v>
      </c>
      <c r="I849" s="39" t="s">
        <v>1822</v>
      </c>
      <c r="J849" s="40" t="s">
        <v>130</v>
      </c>
      <c r="K849" s="46">
        <v>1</v>
      </c>
      <c r="L849" s="22">
        <f t="shared" ref="L849:L851" si="576">E849</f>
        <v>17004</v>
      </c>
      <c r="M849" s="42">
        <f t="shared" ref="M849:M851" si="577">K849*L849</f>
        <v>17004</v>
      </c>
      <c r="N849" s="43"/>
      <c r="O849" s="21" t="s">
        <v>1821</v>
      </c>
      <c r="P849" s="39" t="s">
        <v>1822</v>
      </c>
      <c r="Q849" s="40" t="s">
        <v>130</v>
      </c>
      <c r="R849" s="41">
        <f t="shared" ref="R849:R851" si="578">D849-K849</f>
        <v>1</v>
      </c>
      <c r="S849" s="22">
        <f t="shared" ref="S849:S851" si="579">L849</f>
        <v>17004</v>
      </c>
      <c r="T849" s="42">
        <f t="shared" ref="T849:T851" si="580">R849*S849</f>
        <v>17004</v>
      </c>
    </row>
    <row r="850" ht="13.9" customHeight="1" spans="1:20">
      <c r="A850" s="15" t="s">
        <v>1824</v>
      </c>
      <c r="B850" s="16" t="s">
        <v>1825</v>
      </c>
      <c r="C850" s="17" t="s">
        <v>130</v>
      </c>
      <c r="D850" s="18" t="s">
        <v>102</v>
      </c>
      <c r="E850" s="22">
        <f t="shared" si="575"/>
        <v>114853</v>
      </c>
      <c r="F850" s="20" t="s">
        <v>1826</v>
      </c>
      <c r="H850" s="21" t="s">
        <v>1824</v>
      </c>
      <c r="I850" s="39" t="s">
        <v>1825</v>
      </c>
      <c r="J850" s="40" t="s">
        <v>130</v>
      </c>
      <c r="K850" s="46">
        <v>1</v>
      </c>
      <c r="L850" s="22">
        <f t="shared" si="576"/>
        <v>114853</v>
      </c>
      <c r="M850" s="42">
        <f t="shared" si="577"/>
        <v>114853</v>
      </c>
      <c r="N850" s="43"/>
      <c r="O850" s="21" t="s">
        <v>1824</v>
      </c>
      <c r="P850" s="39" t="s">
        <v>1825</v>
      </c>
      <c r="Q850" s="40" t="s">
        <v>130</v>
      </c>
      <c r="R850" s="41">
        <f t="shared" si="578"/>
        <v>1</v>
      </c>
      <c r="S850" s="22">
        <f t="shared" si="579"/>
        <v>114853</v>
      </c>
      <c r="T850" s="42">
        <f t="shared" si="580"/>
        <v>114853</v>
      </c>
    </row>
    <row r="851" ht="13.2" customHeight="1" spans="1:20">
      <c r="A851" s="15" t="s">
        <v>1827</v>
      </c>
      <c r="B851" s="16" t="s">
        <v>1828</v>
      </c>
      <c r="C851" s="17" t="s">
        <v>130</v>
      </c>
      <c r="D851" s="18" t="s">
        <v>102</v>
      </c>
      <c r="E851" s="22">
        <f t="shared" si="575"/>
        <v>11807.5</v>
      </c>
      <c r="F851" s="20" t="s">
        <v>1829</v>
      </c>
      <c r="H851" s="21" t="s">
        <v>1827</v>
      </c>
      <c r="I851" s="39" t="s">
        <v>1828</v>
      </c>
      <c r="J851" s="40" t="s">
        <v>130</v>
      </c>
      <c r="K851" s="46">
        <v>1</v>
      </c>
      <c r="L851" s="22">
        <f t="shared" si="576"/>
        <v>11807.5</v>
      </c>
      <c r="M851" s="42">
        <f t="shared" si="577"/>
        <v>11807.5</v>
      </c>
      <c r="N851" s="43"/>
      <c r="O851" s="21" t="s">
        <v>1827</v>
      </c>
      <c r="P851" s="39" t="s">
        <v>1828</v>
      </c>
      <c r="Q851" s="40" t="s">
        <v>130</v>
      </c>
      <c r="R851" s="41">
        <f t="shared" si="578"/>
        <v>1</v>
      </c>
      <c r="S851" s="22">
        <f t="shared" si="579"/>
        <v>11807.5</v>
      </c>
      <c r="T851" s="42">
        <f t="shared" si="580"/>
        <v>11807.5</v>
      </c>
    </row>
    <row r="852" ht="13.2" customHeight="1" spans="1:20">
      <c r="A852" s="15" t="s">
        <v>1830</v>
      </c>
      <c r="B852" s="16" t="s">
        <v>1744</v>
      </c>
      <c r="C852" s="17"/>
      <c r="D852" s="18"/>
      <c r="E852" s="18"/>
      <c r="F852" s="20"/>
      <c r="H852" s="21" t="s">
        <v>1830</v>
      </c>
      <c r="I852" s="39" t="s">
        <v>1744</v>
      </c>
      <c r="J852" s="40"/>
      <c r="K852" s="46"/>
      <c r="L852" s="47"/>
      <c r="M852" s="44"/>
      <c r="N852" s="45"/>
      <c r="O852" s="21" t="s">
        <v>1830</v>
      </c>
      <c r="P852" s="39" t="s">
        <v>1744</v>
      </c>
      <c r="Q852" s="40"/>
      <c r="R852" s="47"/>
      <c r="S852" s="47"/>
      <c r="T852" s="44"/>
    </row>
    <row r="853" ht="13.9" customHeight="1" spans="1:20">
      <c r="A853" s="15" t="s">
        <v>1831</v>
      </c>
      <c r="B853" s="16" t="s">
        <v>1746</v>
      </c>
      <c r="C853" s="17" t="s">
        <v>113</v>
      </c>
      <c r="D853" s="18" t="s">
        <v>102</v>
      </c>
      <c r="E853" s="22">
        <f t="shared" ref="E853:E857" si="581">F853/D853</f>
        <v>2482</v>
      </c>
      <c r="F853" s="20" t="s">
        <v>1832</v>
      </c>
      <c r="H853" s="21" t="s">
        <v>1831</v>
      </c>
      <c r="I853" s="39" t="s">
        <v>1746</v>
      </c>
      <c r="J853" s="40" t="s">
        <v>113</v>
      </c>
      <c r="K853" s="46">
        <v>1</v>
      </c>
      <c r="L853" s="22">
        <f t="shared" ref="L853:L857" si="582">E853</f>
        <v>2482</v>
      </c>
      <c r="M853" s="42">
        <f t="shared" ref="M853:M857" si="583">K853*L853</f>
        <v>2482</v>
      </c>
      <c r="N853" s="43"/>
      <c r="O853" s="21" t="s">
        <v>1831</v>
      </c>
      <c r="P853" s="39" t="s">
        <v>1746</v>
      </c>
      <c r="Q853" s="40" t="s">
        <v>113</v>
      </c>
      <c r="R853" s="41">
        <f t="shared" ref="R853:R857" si="584">D853-K853</f>
        <v>1</v>
      </c>
      <c r="S853" s="22">
        <f t="shared" ref="S853:S857" si="585">L853</f>
        <v>2482</v>
      </c>
      <c r="T853" s="42">
        <f t="shared" ref="T853:T857" si="586">R853*S853</f>
        <v>2482</v>
      </c>
    </row>
    <row r="854" ht="13.2" customHeight="1" spans="1:20">
      <c r="A854" s="15" t="s">
        <v>1833</v>
      </c>
      <c r="B854" s="16" t="s">
        <v>1750</v>
      </c>
      <c r="C854" s="17" t="s">
        <v>113</v>
      </c>
      <c r="D854" s="18" t="s">
        <v>1414</v>
      </c>
      <c r="E854" s="22">
        <f t="shared" si="581"/>
        <v>3244</v>
      </c>
      <c r="F854" s="20" t="s">
        <v>1834</v>
      </c>
      <c r="H854" s="21" t="s">
        <v>1833</v>
      </c>
      <c r="I854" s="39" t="s">
        <v>1750</v>
      </c>
      <c r="J854" s="40" t="s">
        <v>113</v>
      </c>
      <c r="K854" s="46">
        <v>2</v>
      </c>
      <c r="L854" s="22">
        <f t="shared" si="582"/>
        <v>3244</v>
      </c>
      <c r="M854" s="42">
        <f t="shared" si="583"/>
        <v>6488</v>
      </c>
      <c r="N854" s="43"/>
      <c r="O854" s="21" t="s">
        <v>1833</v>
      </c>
      <c r="P854" s="39" t="s">
        <v>1750</v>
      </c>
      <c r="Q854" s="40" t="s">
        <v>113</v>
      </c>
      <c r="R854" s="41">
        <f t="shared" si="584"/>
        <v>2</v>
      </c>
      <c r="S854" s="22">
        <f t="shared" si="585"/>
        <v>3244</v>
      </c>
      <c r="T854" s="42">
        <f t="shared" si="586"/>
        <v>6488</v>
      </c>
    </row>
    <row r="855" ht="13.9" customHeight="1" spans="1:20">
      <c r="A855" s="15" t="s">
        <v>1835</v>
      </c>
      <c r="B855" s="16" t="s">
        <v>1715</v>
      </c>
      <c r="C855" s="17"/>
      <c r="D855" s="18"/>
      <c r="E855" s="18"/>
      <c r="F855" s="20"/>
      <c r="H855" s="21" t="s">
        <v>1835</v>
      </c>
      <c r="I855" s="39" t="s">
        <v>1715</v>
      </c>
      <c r="J855" s="40"/>
      <c r="K855" s="46"/>
      <c r="L855" s="47"/>
      <c r="M855" s="44"/>
      <c r="N855" s="45"/>
      <c r="O855" s="21" t="s">
        <v>1835</v>
      </c>
      <c r="P855" s="39" t="s">
        <v>1715</v>
      </c>
      <c r="Q855" s="40"/>
      <c r="R855" s="47"/>
      <c r="S855" s="47"/>
      <c r="T855" s="44"/>
    </row>
    <row r="856" ht="13.2" customHeight="1" spans="1:20">
      <c r="A856" s="15" t="s">
        <v>1836</v>
      </c>
      <c r="B856" s="16" t="s">
        <v>1720</v>
      </c>
      <c r="C856" s="17" t="s">
        <v>108</v>
      </c>
      <c r="D856" s="18" t="s">
        <v>1837</v>
      </c>
      <c r="E856" s="22">
        <f t="shared" si="581"/>
        <v>33</v>
      </c>
      <c r="F856" s="20" t="s">
        <v>1838</v>
      </c>
      <c r="H856" s="21" t="s">
        <v>1836</v>
      </c>
      <c r="I856" s="39" t="s">
        <v>1720</v>
      </c>
      <c r="J856" s="40" t="s">
        <v>108</v>
      </c>
      <c r="K856" s="46">
        <v>400</v>
      </c>
      <c r="L856" s="22">
        <f t="shared" si="582"/>
        <v>33</v>
      </c>
      <c r="M856" s="42">
        <f t="shared" si="583"/>
        <v>13200</v>
      </c>
      <c r="N856" s="43"/>
      <c r="O856" s="21" t="s">
        <v>1836</v>
      </c>
      <c r="P856" s="39" t="s">
        <v>1720</v>
      </c>
      <c r="Q856" s="40" t="s">
        <v>108</v>
      </c>
      <c r="R856" s="41">
        <f t="shared" si="584"/>
        <v>400</v>
      </c>
      <c r="S856" s="22">
        <f t="shared" si="585"/>
        <v>33</v>
      </c>
      <c r="T856" s="42">
        <f t="shared" si="586"/>
        <v>13200</v>
      </c>
    </row>
    <row r="857" ht="13.2" customHeight="1" spans="1:20">
      <c r="A857" s="15" t="s">
        <v>1839</v>
      </c>
      <c r="B857" s="16" t="s">
        <v>1757</v>
      </c>
      <c r="C857" s="17" t="s">
        <v>108</v>
      </c>
      <c r="D857" s="18" t="s">
        <v>1784</v>
      </c>
      <c r="E857" s="22">
        <f t="shared" si="581"/>
        <v>16.27</v>
      </c>
      <c r="F857" s="20" t="s">
        <v>1840</v>
      </c>
      <c r="H857" s="21" t="s">
        <v>1839</v>
      </c>
      <c r="I857" s="39" t="s">
        <v>1757</v>
      </c>
      <c r="J857" s="40" t="s">
        <v>108</v>
      </c>
      <c r="K857" s="46">
        <v>100</v>
      </c>
      <c r="L857" s="22">
        <f t="shared" si="582"/>
        <v>16.27</v>
      </c>
      <c r="M857" s="42">
        <f t="shared" si="583"/>
        <v>1627</v>
      </c>
      <c r="N857" s="43"/>
      <c r="O857" s="21" t="s">
        <v>1839</v>
      </c>
      <c r="P857" s="39" t="s">
        <v>1757</v>
      </c>
      <c r="Q857" s="40" t="s">
        <v>108</v>
      </c>
      <c r="R857" s="41">
        <f t="shared" si="584"/>
        <v>100</v>
      </c>
      <c r="S857" s="22">
        <f t="shared" si="585"/>
        <v>16.27</v>
      </c>
      <c r="T857" s="42">
        <f t="shared" si="586"/>
        <v>1627</v>
      </c>
    </row>
    <row r="858" ht="13.9" customHeight="1" spans="1:20">
      <c r="A858" s="15" t="s">
        <v>1841</v>
      </c>
      <c r="B858" s="16" t="s">
        <v>1765</v>
      </c>
      <c r="C858" s="17"/>
      <c r="D858" s="18"/>
      <c r="E858" s="18"/>
      <c r="F858" s="20"/>
      <c r="H858" s="21" t="s">
        <v>1841</v>
      </c>
      <c r="I858" s="39" t="s">
        <v>1765</v>
      </c>
      <c r="J858" s="40"/>
      <c r="K858" s="46"/>
      <c r="L858" s="47"/>
      <c r="M858" s="44"/>
      <c r="N858" s="45"/>
      <c r="O858" s="21" t="s">
        <v>1841</v>
      </c>
      <c r="P858" s="39" t="s">
        <v>1765</v>
      </c>
      <c r="Q858" s="40"/>
      <c r="R858" s="47"/>
      <c r="S858" s="47"/>
      <c r="T858" s="44"/>
    </row>
    <row r="859" ht="13.2" customHeight="1" spans="1:20">
      <c r="A859" s="15" t="s">
        <v>1842</v>
      </c>
      <c r="B859" s="16" t="s">
        <v>1843</v>
      </c>
      <c r="C859" s="17" t="s">
        <v>108</v>
      </c>
      <c r="D859" s="18" t="s">
        <v>1526</v>
      </c>
      <c r="E859" s="22">
        <f t="shared" ref="E859:E862" si="587">F859/D859</f>
        <v>12.16</v>
      </c>
      <c r="F859" s="20" t="s">
        <v>1844</v>
      </c>
      <c r="H859" s="21" t="s">
        <v>1842</v>
      </c>
      <c r="I859" s="39" t="s">
        <v>1843</v>
      </c>
      <c r="J859" s="40" t="s">
        <v>108</v>
      </c>
      <c r="K859" s="46">
        <v>25</v>
      </c>
      <c r="L859" s="22">
        <f t="shared" ref="L859:L862" si="588">E859</f>
        <v>12.16</v>
      </c>
      <c r="M859" s="42">
        <f t="shared" ref="M859:M862" si="589">K859*L859</f>
        <v>304</v>
      </c>
      <c r="N859" s="43"/>
      <c r="O859" s="21" t="s">
        <v>1842</v>
      </c>
      <c r="P859" s="39" t="s">
        <v>1843</v>
      </c>
      <c r="Q859" s="40" t="s">
        <v>108</v>
      </c>
      <c r="R859" s="41">
        <f t="shared" ref="R859:R862" si="590">D859-K859</f>
        <v>25</v>
      </c>
      <c r="S859" s="22">
        <f t="shared" ref="S859:S862" si="591">L859</f>
        <v>12.16</v>
      </c>
      <c r="T859" s="42">
        <f t="shared" ref="T859:T862" si="592">R859*S859</f>
        <v>304</v>
      </c>
    </row>
    <row r="860" ht="13.2" customHeight="1" spans="1:20">
      <c r="A860" s="15" t="s">
        <v>1845</v>
      </c>
      <c r="B860" s="16" t="s">
        <v>1846</v>
      </c>
      <c r="C860" s="17" t="s">
        <v>108</v>
      </c>
      <c r="D860" s="18" t="s">
        <v>1837</v>
      </c>
      <c r="E860" s="22">
        <f t="shared" si="587"/>
        <v>16.64</v>
      </c>
      <c r="F860" s="20" t="s">
        <v>1847</v>
      </c>
      <c r="H860" s="21" t="s">
        <v>1845</v>
      </c>
      <c r="I860" s="39" t="s">
        <v>1846</v>
      </c>
      <c r="J860" s="40" t="s">
        <v>108</v>
      </c>
      <c r="K860" s="46">
        <v>400</v>
      </c>
      <c r="L860" s="22">
        <f t="shared" si="588"/>
        <v>16.64</v>
      </c>
      <c r="M860" s="42">
        <f t="shared" si="589"/>
        <v>6656</v>
      </c>
      <c r="N860" s="43"/>
      <c r="O860" s="21" t="s">
        <v>1845</v>
      </c>
      <c r="P860" s="39" t="s">
        <v>1846</v>
      </c>
      <c r="Q860" s="40" t="s">
        <v>108</v>
      </c>
      <c r="R860" s="41">
        <f t="shared" si="590"/>
        <v>400</v>
      </c>
      <c r="S860" s="22">
        <f t="shared" si="591"/>
        <v>16.64</v>
      </c>
      <c r="T860" s="42">
        <f t="shared" si="592"/>
        <v>6656</v>
      </c>
    </row>
    <row r="861" ht="13.9" customHeight="1" spans="1:20">
      <c r="A861" s="15" t="s">
        <v>1848</v>
      </c>
      <c r="B861" s="16" t="s">
        <v>1708</v>
      </c>
      <c r="C861" s="17"/>
      <c r="D861" s="18"/>
      <c r="E861" s="18"/>
      <c r="F861" s="20"/>
      <c r="H861" s="21" t="s">
        <v>1848</v>
      </c>
      <c r="I861" s="39" t="s">
        <v>1708</v>
      </c>
      <c r="J861" s="40"/>
      <c r="K861" s="46"/>
      <c r="L861" s="47"/>
      <c r="M861" s="44"/>
      <c r="N861" s="45"/>
      <c r="O861" s="21" t="s">
        <v>1848</v>
      </c>
      <c r="P861" s="39" t="s">
        <v>1708</v>
      </c>
      <c r="Q861" s="40"/>
      <c r="R861" s="47"/>
      <c r="S861" s="47"/>
      <c r="T861" s="44"/>
    </row>
    <row r="862" ht="13.2" customHeight="1" spans="1:20">
      <c r="A862" s="15" t="s">
        <v>1849</v>
      </c>
      <c r="B862" s="16" t="s">
        <v>1850</v>
      </c>
      <c r="C862" s="17" t="s">
        <v>108</v>
      </c>
      <c r="D862" s="18" t="s">
        <v>1837</v>
      </c>
      <c r="E862" s="22">
        <f t="shared" si="587"/>
        <v>7.71</v>
      </c>
      <c r="F862" s="20" t="s">
        <v>1851</v>
      </c>
      <c r="H862" s="21" t="s">
        <v>1849</v>
      </c>
      <c r="I862" s="39" t="s">
        <v>1850</v>
      </c>
      <c r="J862" s="40" t="s">
        <v>108</v>
      </c>
      <c r="K862" s="46">
        <v>400</v>
      </c>
      <c r="L862" s="22">
        <f t="shared" si="588"/>
        <v>7.71</v>
      </c>
      <c r="M862" s="42">
        <f t="shared" si="589"/>
        <v>3084</v>
      </c>
      <c r="N862" s="43"/>
      <c r="O862" s="21" t="s">
        <v>1849</v>
      </c>
      <c r="P862" s="39" t="s">
        <v>1850</v>
      </c>
      <c r="Q862" s="40" t="s">
        <v>108</v>
      </c>
      <c r="R862" s="41">
        <f t="shared" si="590"/>
        <v>400</v>
      </c>
      <c r="S862" s="22">
        <f t="shared" si="591"/>
        <v>7.71</v>
      </c>
      <c r="T862" s="42">
        <f t="shared" si="592"/>
        <v>3084</v>
      </c>
    </row>
    <row r="863" ht="13.9" customHeight="1" spans="1:20">
      <c r="A863" s="15" t="s">
        <v>1852</v>
      </c>
      <c r="B863" s="16" t="s">
        <v>1703</v>
      </c>
      <c r="C863" s="17"/>
      <c r="D863" s="18"/>
      <c r="E863" s="18"/>
      <c r="F863" s="20"/>
      <c r="H863" s="21" t="s">
        <v>1852</v>
      </c>
      <c r="I863" s="39" t="s">
        <v>1703</v>
      </c>
      <c r="J863" s="40"/>
      <c r="K863" s="46"/>
      <c r="L863" s="47"/>
      <c r="M863" s="44"/>
      <c r="N863" s="45"/>
      <c r="O863" s="21" t="s">
        <v>1852</v>
      </c>
      <c r="P863" s="39" t="s">
        <v>1703</v>
      </c>
      <c r="Q863" s="40"/>
      <c r="R863" s="47"/>
      <c r="S863" s="47"/>
      <c r="T863" s="44"/>
    </row>
    <row r="864" ht="13.2" customHeight="1" spans="1:20">
      <c r="A864" s="15" t="s">
        <v>1853</v>
      </c>
      <c r="B864" s="16" t="s">
        <v>1629</v>
      </c>
      <c r="C864" s="17" t="s">
        <v>108</v>
      </c>
      <c r="D864" s="18" t="s">
        <v>143</v>
      </c>
      <c r="E864" s="22">
        <f t="shared" ref="E864:E878" si="593">F864/D864</f>
        <v>9.95</v>
      </c>
      <c r="F864" s="20" t="s">
        <v>1854</v>
      </c>
      <c r="H864" s="21" t="s">
        <v>1853</v>
      </c>
      <c r="I864" s="39" t="s">
        <v>1629</v>
      </c>
      <c r="J864" s="40" t="s">
        <v>108</v>
      </c>
      <c r="K864" s="46">
        <v>40</v>
      </c>
      <c r="L864" s="22">
        <f t="shared" ref="L864:L878" si="594">E864</f>
        <v>9.95</v>
      </c>
      <c r="M864" s="42">
        <f t="shared" ref="M864:M878" si="595">K864*L864</f>
        <v>398</v>
      </c>
      <c r="N864" s="43"/>
      <c r="O864" s="21" t="s">
        <v>1853</v>
      </c>
      <c r="P864" s="39" t="s">
        <v>1629</v>
      </c>
      <c r="Q864" s="40" t="s">
        <v>108</v>
      </c>
      <c r="R864" s="41">
        <f t="shared" ref="R864:R878" si="596">D864-K864</f>
        <v>40</v>
      </c>
      <c r="S864" s="22">
        <f t="shared" ref="S864:S878" si="597">L864</f>
        <v>9.95</v>
      </c>
      <c r="T864" s="42">
        <f t="shared" ref="T864:T878" si="598">R864*S864</f>
        <v>398</v>
      </c>
    </row>
    <row r="865" ht="13.2" customHeight="1" spans="1:20">
      <c r="A865" s="15" t="s">
        <v>1855</v>
      </c>
      <c r="B865" s="16" t="s">
        <v>1723</v>
      </c>
      <c r="C865" s="17"/>
      <c r="D865" s="18"/>
      <c r="E865" s="18"/>
      <c r="F865" s="20"/>
      <c r="H865" s="21" t="s">
        <v>1855</v>
      </c>
      <c r="I865" s="39" t="s">
        <v>1723</v>
      </c>
      <c r="J865" s="40"/>
      <c r="K865" s="46"/>
      <c r="L865" s="47"/>
      <c r="M865" s="44"/>
      <c r="N865" s="45"/>
      <c r="O865" s="21" t="s">
        <v>1855</v>
      </c>
      <c r="P865" s="39" t="s">
        <v>1723</v>
      </c>
      <c r="Q865" s="40"/>
      <c r="R865" s="47"/>
      <c r="S865" s="47"/>
      <c r="T865" s="44"/>
    </row>
    <row r="866" ht="13.9" customHeight="1" spans="1:20">
      <c r="A866" s="15" t="s">
        <v>1856</v>
      </c>
      <c r="B866" s="16" t="s">
        <v>1790</v>
      </c>
      <c r="C866" s="17" t="s">
        <v>130</v>
      </c>
      <c r="D866" s="18" t="s">
        <v>102</v>
      </c>
      <c r="E866" s="22">
        <f t="shared" si="593"/>
        <v>11499.5</v>
      </c>
      <c r="F866" s="20" t="s">
        <v>1857</v>
      </c>
      <c r="H866" s="21" t="s">
        <v>1856</v>
      </c>
      <c r="I866" s="39" t="s">
        <v>1790</v>
      </c>
      <c r="J866" s="40" t="s">
        <v>130</v>
      </c>
      <c r="K866" s="46">
        <v>1</v>
      </c>
      <c r="L866" s="22">
        <f t="shared" si="594"/>
        <v>11499.5</v>
      </c>
      <c r="M866" s="42">
        <f t="shared" si="595"/>
        <v>11499.5</v>
      </c>
      <c r="N866" s="43"/>
      <c r="O866" s="21" t="s">
        <v>1856</v>
      </c>
      <c r="P866" s="39" t="s">
        <v>1790</v>
      </c>
      <c r="Q866" s="40" t="s">
        <v>130</v>
      </c>
      <c r="R866" s="41">
        <f t="shared" si="596"/>
        <v>1</v>
      </c>
      <c r="S866" s="22">
        <f t="shared" si="597"/>
        <v>11499.5</v>
      </c>
      <c r="T866" s="42">
        <f t="shared" si="598"/>
        <v>11499.5</v>
      </c>
    </row>
    <row r="867" ht="13.2" customHeight="1" spans="1:20">
      <c r="A867" s="15" t="s">
        <v>1858</v>
      </c>
      <c r="B867" s="16" t="s">
        <v>1859</v>
      </c>
      <c r="C867" s="17"/>
      <c r="D867" s="18"/>
      <c r="E867" s="18"/>
      <c r="F867" s="20"/>
      <c r="H867" s="21" t="s">
        <v>1858</v>
      </c>
      <c r="I867" s="39" t="s">
        <v>1859</v>
      </c>
      <c r="J867" s="40"/>
      <c r="K867" s="41"/>
      <c r="L867" s="47"/>
      <c r="M867" s="44"/>
      <c r="N867" s="45"/>
      <c r="O867" s="21" t="s">
        <v>1858</v>
      </c>
      <c r="P867" s="39" t="s">
        <v>1859</v>
      </c>
      <c r="Q867" s="40"/>
      <c r="R867" s="47"/>
      <c r="S867" s="47"/>
      <c r="T867" s="44"/>
    </row>
    <row r="868" ht="13.2" customHeight="1" spans="1:20">
      <c r="A868" s="15" t="s">
        <v>1860</v>
      </c>
      <c r="B868" s="16" t="s">
        <v>1861</v>
      </c>
      <c r="C868" s="17" t="s">
        <v>108</v>
      </c>
      <c r="D868" s="18"/>
      <c r="E868" s="18"/>
      <c r="F868" s="20"/>
      <c r="H868" s="21" t="s">
        <v>1860</v>
      </c>
      <c r="I868" s="39" t="s">
        <v>1861</v>
      </c>
      <c r="J868" s="40" t="s">
        <v>108</v>
      </c>
      <c r="K868" s="41"/>
      <c r="L868" s="47"/>
      <c r="M868" s="44"/>
      <c r="N868" s="45"/>
      <c r="O868" s="21" t="s">
        <v>1860</v>
      </c>
      <c r="P868" s="39" t="s">
        <v>1861</v>
      </c>
      <c r="Q868" s="40" t="s">
        <v>108</v>
      </c>
      <c r="R868" s="47"/>
      <c r="S868" s="47"/>
      <c r="T868" s="44"/>
    </row>
    <row r="869" ht="13.9" customHeight="1" spans="1:20">
      <c r="A869" s="15" t="s">
        <v>1862</v>
      </c>
      <c r="B869" s="16" t="s">
        <v>1863</v>
      </c>
      <c r="C869" s="17" t="s">
        <v>108</v>
      </c>
      <c r="D869" s="18" t="s">
        <v>1654</v>
      </c>
      <c r="E869" s="22">
        <f t="shared" si="593"/>
        <v>730.59</v>
      </c>
      <c r="F869" s="20" t="s">
        <v>1864</v>
      </c>
      <c r="H869" s="21" t="s">
        <v>1862</v>
      </c>
      <c r="I869" s="39" t="s">
        <v>1863</v>
      </c>
      <c r="J869" s="40" t="s">
        <v>108</v>
      </c>
      <c r="K869" s="46">
        <v>4700</v>
      </c>
      <c r="L869" s="22">
        <f t="shared" si="594"/>
        <v>730.59</v>
      </c>
      <c r="M869" s="42">
        <f t="shared" si="595"/>
        <v>3433773</v>
      </c>
      <c r="N869" s="43"/>
      <c r="O869" s="21" t="s">
        <v>1862</v>
      </c>
      <c r="P869" s="39" t="s">
        <v>1863</v>
      </c>
      <c r="Q869" s="40" t="s">
        <v>108</v>
      </c>
      <c r="R869" s="41">
        <f t="shared" si="596"/>
        <v>1300</v>
      </c>
      <c r="S869" s="22">
        <f t="shared" si="597"/>
        <v>730.59</v>
      </c>
      <c r="T869" s="42">
        <f t="shared" si="598"/>
        <v>949767</v>
      </c>
    </row>
    <row r="870" ht="13.2" customHeight="1" spans="1:20">
      <c r="A870" s="15" t="s">
        <v>1865</v>
      </c>
      <c r="B870" s="16" t="s">
        <v>1866</v>
      </c>
      <c r="C870" s="17" t="s">
        <v>108</v>
      </c>
      <c r="D870" s="18" t="s">
        <v>1654</v>
      </c>
      <c r="E870" s="22">
        <f t="shared" si="593"/>
        <v>224.31</v>
      </c>
      <c r="F870" s="20" t="s">
        <v>1867</v>
      </c>
      <c r="H870" s="21" t="s">
        <v>1865</v>
      </c>
      <c r="I870" s="39" t="s">
        <v>1866</v>
      </c>
      <c r="J870" s="40" t="s">
        <v>108</v>
      </c>
      <c r="K870" s="46">
        <v>4700</v>
      </c>
      <c r="L870" s="22">
        <f t="shared" si="594"/>
        <v>224.31</v>
      </c>
      <c r="M870" s="42">
        <f t="shared" si="595"/>
        <v>1054257</v>
      </c>
      <c r="N870" s="43"/>
      <c r="O870" s="21" t="s">
        <v>1865</v>
      </c>
      <c r="P870" s="39" t="s">
        <v>1866</v>
      </c>
      <c r="Q870" s="40" t="s">
        <v>108</v>
      </c>
      <c r="R870" s="41">
        <f t="shared" si="596"/>
        <v>1300</v>
      </c>
      <c r="S870" s="22">
        <f t="shared" si="597"/>
        <v>224.31</v>
      </c>
      <c r="T870" s="42">
        <f t="shared" si="598"/>
        <v>291603</v>
      </c>
    </row>
    <row r="871" ht="13.2" customHeight="1" spans="1:20">
      <c r="A871" s="15" t="s">
        <v>1868</v>
      </c>
      <c r="B871" s="16" t="s">
        <v>1869</v>
      </c>
      <c r="C871" s="17" t="s">
        <v>108</v>
      </c>
      <c r="D871" s="18" t="s">
        <v>1526</v>
      </c>
      <c r="E871" s="22">
        <f t="shared" si="593"/>
        <v>1698.7</v>
      </c>
      <c r="F871" s="20" t="s">
        <v>1870</v>
      </c>
      <c r="H871" s="21" t="s">
        <v>1868</v>
      </c>
      <c r="I871" s="39" t="s">
        <v>1869</v>
      </c>
      <c r="J871" s="40" t="s">
        <v>108</v>
      </c>
      <c r="K871" s="46">
        <v>38</v>
      </c>
      <c r="L871" s="22">
        <f t="shared" si="594"/>
        <v>1698.7</v>
      </c>
      <c r="M871" s="42">
        <f t="shared" si="595"/>
        <v>64550.6</v>
      </c>
      <c r="N871" s="43"/>
      <c r="O871" s="21" t="s">
        <v>1868</v>
      </c>
      <c r="P871" s="39" t="s">
        <v>1869</v>
      </c>
      <c r="Q871" s="40" t="s">
        <v>108</v>
      </c>
      <c r="R871" s="41">
        <f t="shared" si="596"/>
        <v>12</v>
      </c>
      <c r="S871" s="22">
        <f t="shared" si="597"/>
        <v>1698.7</v>
      </c>
      <c r="T871" s="42">
        <f t="shared" si="598"/>
        <v>20384.4</v>
      </c>
    </row>
    <row r="872" ht="13.9" customHeight="1" spans="1:20">
      <c r="A872" s="15" t="s">
        <v>1871</v>
      </c>
      <c r="B872" s="16" t="s">
        <v>1872</v>
      </c>
      <c r="C872" s="17" t="s">
        <v>108</v>
      </c>
      <c r="D872" s="18" t="s">
        <v>1526</v>
      </c>
      <c r="E872" s="22">
        <f t="shared" si="593"/>
        <v>569.88</v>
      </c>
      <c r="F872" s="20" t="s">
        <v>1873</v>
      </c>
      <c r="H872" s="21" t="s">
        <v>1871</v>
      </c>
      <c r="I872" s="39" t="s">
        <v>1872</v>
      </c>
      <c r="J872" s="40" t="s">
        <v>108</v>
      </c>
      <c r="K872" s="46">
        <v>38</v>
      </c>
      <c r="L872" s="22">
        <f t="shared" si="594"/>
        <v>569.88</v>
      </c>
      <c r="M872" s="42">
        <f t="shared" si="595"/>
        <v>21655.44</v>
      </c>
      <c r="N872" s="43"/>
      <c r="O872" s="21" t="s">
        <v>1871</v>
      </c>
      <c r="P872" s="39" t="s">
        <v>1872</v>
      </c>
      <c r="Q872" s="40" t="s">
        <v>108</v>
      </c>
      <c r="R872" s="41">
        <f t="shared" si="596"/>
        <v>12</v>
      </c>
      <c r="S872" s="22">
        <f t="shared" si="597"/>
        <v>569.88</v>
      </c>
      <c r="T872" s="42">
        <f t="shared" si="598"/>
        <v>6838.56</v>
      </c>
    </row>
    <row r="873" ht="13.2" customHeight="1" spans="1:20">
      <c r="A873" s="15" t="s">
        <v>1874</v>
      </c>
      <c r="B873" s="16" t="s">
        <v>1875</v>
      </c>
      <c r="C873" s="17" t="s">
        <v>189</v>
      </c>
      <c r="D873" s="18" t="s">
        <v>1876</v>
      </c>
      <c r="E873" s="22">
        <f t="shared" si="593"/>
        <v>18.570068915204</v>
      </c>
      <c r="F873" s="20" t="s">
        <v>1877</v>
      </c>
      <c r="H873" s="21" t="s">
        <v>1874</v>
      </c>
      <c r="I873" s="39" t="s">
        <v>1875</v>
      </c>
      <c r="J873" s="40" t="s">
        <v>189</v>
      </c>
      <c r="K873" s="46">
        <v>5614.88</v>
      </c>
      <c r="L873" s="22">
        <f t="shared" si="594"/>
        <v>18.570068915204</v>
      </c>
      <c r="M873" s="42">
        <f t="shared" si="595"/>
        <v>104268.708550601</v>
      </c>
      <c r="N873" s="43"/>
      <c r="O873" s="21" t="s">
        <v>1874</v>
      </c>
      <c r="P873" s="39" t="s">
        <v>1875</v>
      </c>
      <c r="Q873" s="40" t="s">
        <v>189</v>
      </c>
      <c r="R873" s="41">
        <f t="shared" si="596"/>
        <v>1540.29</v>
      </c>
      <c r="S873" s="22">
        <f t="shared" si="597"/>
        <v>18.570068915204</v>
      </c>
      <c r="T873" s="42">
        <f t="shared" si="598"/>
        <v>28603.2914493996</v>
      </c>
    </row>
    <row r="874" ht="13.9" customHeight="1" spans="1:20">
      <c r="A874" s="15" t="s">
        <v>1878</v>
      </c>
      <c r="B874" s="16" t="s">
        <v>1879</v>
      </c>
      <c r="C874" s="17" t="s">
        <v>189</v>
      </c>
      <c r="D874" s="18" t="s">
        <v>1880</v>
      </c>
      <c r="E874" s="22">
        <f t="shared" si="593"/>
        <v>140.379911765378</v>
      </c>
      <c r="F874" s="20" t="s">
        <v>1881</v>
      </c>
      <c r="H874" s="21" t="s">
        <v>1878</v>
      </c>
      <c r="I874" s="39" t="s">
        <v>1879</v>
      </c>
      <c r="J874" s="40" t="s">
        <v>189</v>
      </c>
      <c r="K874" s="46">
        <v>3433.02</v>
      </c>
      <c r="L874" s="22">
        <f t="shared" si="594"/>
        <v>140.379911765378</v>
      </c>
      <c r="M874" s="42">
        <f t="shared" si="595"/>
        <v>481927.044688778</v>
      </c>
      <c r="N874" s="43"/>
      <c r="O874" s="21" t="s">
        <v>1878</v>
      </c>
      <c r="P874" s="39" t="s">
        <v>1879</v>
      </c>
      <c r="Q874" s="40" t="s">
        <v>189</v>
      </c>
      <c r="R874" s="41">
        <f t="shared" si="596"/>
        <v>941.68</v>
      </c>
      <c r="S874" s="22">
        <f t="shared" si="597"/>
        <v>140.379911765378</v>
      </c>
      <c r="T874" s="42">
        <f t="shared" si="598"/>
        <v>132192.955311221</v>
      </c>
    </row>
    <row r="875" ht="13.2" customHeight="1" spans="1:20">
      <c r="A875" s="15" t="s">
        <v>1882</v>
      </c>
      <c r="B875" s="16" t="s">
        <v>1883</v>
      </c>
      <c r="C875" s="17" t="s">
        <v>189</v>
      </c>
      <c r="D875" s="18" t="s">
        <v>1876</v>
      </c>
      <c r="E875" s="22">
        <f t="shared" si="593"/>
        <v>21.0400311942274</v>
      </c>
      <c r="F875" s="20" t="s">
        <v>1884</v>
      </c>
      <c r="H875" s="21" t="s">
        <v>1882</v>
      </c>
      <c r="I875" s="39" t="s">
        <v>1883</v>
      </c>
      <c r="J875" s="40" t="s">
        <v>189</v>
      </c>
      <c r="K875" s="46">
        <v>5614.88</v>
      </c>
      <c r="L875" s="22">
        <f t="shared" si="594"/>
        <v>21.0400311942274</v>
      </c>
      <c r="M875" s="42">
        <f t="shared" si="595"/>
        <v>118137.250351844</v>
      </c>
      <c r="N875" s="43"/>
      <c r="O875" s="21" t="s">
        <v>1882</v>
      </c>
      <c r="P875" s="39" t="s">
        <v>1883</v>
      </c>
      <c r="Q875" s="40" t="s">
        <v>189</v>
      </c>
      <c r="R875" s="41">
        <f t="shared" si="596"/>
        <v>1540.29</v>
      </c>
      <c r="S875" s="22">
        <f t="shared" si="597"/>
        <v>21.0400311942274</v>
      </c>
      <c r="T875" s="42">
        <f t="shared" si="598"/>
        <v>32407.7496481565</v>
      </c>
    </row>
    <row r="876" ht="13.2" customHeight="1" spans="1:20">
      <c r="A876" s="15" t="s">
        <v>1885</v>
      </c>
      <c r="B876" s="16" t="s">
        <v>1886</v>
      </c>
      <c r="C876" s="17" t="s">
        <v>189</v>
      </c>
      <c r="D876" s="18" t="s">
        <v>1887</v>
      </c>
      <c r="E876" s="22">
        <f t="shared" si="593"/>
        <v>586.099560235738</v>
      </c>
      <c r="F876" s="20" t="s">
        <v>1888</v>
      </c>
      <c r="H876" s="21" t="s">
        <v>1885</v>
      </c>
      <c r="I876" s="39" t="s">
        <v>1886</v>
      </c>
      <c r="J876" s="40" t="s">
        <v>189</v>
      </c>
      <c r="K876" s="46">
        <v>533.924</v>
      </c>
      <c r="L876" s="22">
        <f t="shared" si="594"/>
        <v>586.099560235738</v>
      </c>
      <c r="M876" s="42">
        <f t="shared" si="595"/>
        <v>312932.621599306</v>
      </c>
      <c r="N876" s="43"/>
      <c r="O876" s="21" t="s">
        <v>1885</v>
      </c>
      <c r="P876" s="39" t="s">
        <v>1886</v>
      </c>
      <c r="Q876" s="40" t="s">
        <v>189</v>
      </c>
      <c r="R876" s="41">
        <f t="shared" si="596"/>
        <v>134.616</v>
      </c>
      <c r="S876" s="22">
        <f t="shared" si="597"/>
        <v>586.099560235738</v>
      </c>
      <c r="T876" s="42">
        <f t="shared" si="598"/>
        <v>78898.3784006941</v>
      </c>
    </row>
    <row r="877" ht="13.9" customHeight="1" spans="1:20">
      <c r="A877" s="15" t="s">
        <v>1889</v>
      </c>
      <c r="B877" s="16" t="s">
        <v>1890</v>
      </c>
      <c r="C877" s="17" t="s">
        <v>189</v>
      </c>
      <c r="D877" s="18" t="s">
        <v>1891</v>
      </c>
      <c r="E877" s="22">
        <f t="shared" si="593"/>
        <v>247.580493938826</v>
      </c>
      <c r="F877" s="20" t="s">
        <v>1892</v>
      </c>
      <c r="H877" s="21" t="s">
        <v>1889</v>
      </c>
      <c r="I877" s="39" t="s">
        <v>1890</v>
      </c>
      <c r="J877" s="40" t="s">
        <v>189</v>
      </c>
      <c r="K877" s="46">
        <v>710.162</v>
      </c>
      <c r="L877" s="22">
        <f t="shared" si="594"/>
        <v>247.580493938826</v>
      </c>
      <c r="M877" s="42">
        <f t="shared" si="595"/>
        <v>175822.258736585</v>
      </c>
      <c r="N877" s="43"/>
      <c r="O877" s="21" t="s">
        <v>1889</v>
      </c>
      <c r="P877" s="39" t="s">
        <v>1890</v>
      </c>
      <c r="Q877" s="40" t="s">
        <v>189</v>
      </c>
      <c r="R877" s="41">
        <f t="shared" si="596"/>
        <v>196.428</v>
      </c>
      <c r="S877" s="22">
        <f t="shared" si="597"/>
        <v>247.580493938826</v>
      </c>
      <c r="T877" s="42">
        <f t="shared" si="598"/>
        <v>48631.7412634157</v>
      </c>
    </row>
    <row r="878" ht="13.2" customHeight="1" spans="1:20">
      <c r="A878" s="15" t="s">
        <v>1893</v>
      </c>
      <c r="B878" s="16" t="s">
        <v>1894</v>
      </c>
      <c r="C878" s="17" t="s">
        <v>108</v>
      </c>
      <c r="D878" s="18" t="s">
        <v>1895</v>
      </c>
      <c r="E878" s="22">
        <f t="shared" si="593"/>
        <v>637.009395973154</v>
      </c>
      <c r="F878" s="20" t="s">
        <v>1896</v>
      </c>
      <c r="H878" s="21" t="s">
        <v>1893</v>
      </c>
      <c r="I878" s="39" t="s">
        <v>1894</v>
      </c>
      <c r="J878" s="40" t="s">
        <v>108</v>
      </c>
      <c r="K878" s="46">
        <v>597</v>
      </c>
      <c r="L878" s="22">
        <f t="shared" si="594"/>
        <v>637.009395973154</v>
      </c>
      <c r="M878" s="42">
        <f t="shared" si="595"/>
        <v>380294.609395973</v>
      </c>
      <c r="N878" s="43"/>
      <c r="O878" s="21" t="s">
        <v>1893</v>
      </c>
      <c r="P878" s="39" t="s">
        <v>1894</v>
      </c>
      <c r="Q878" s="40" t="s">
        <v>108</v>
      </c>
      <c r="R878" s="41">
        <f t="shared" si="596"/>
        <v>148</v>
      </c>
      <c r="S878" s="22">
        <f t="shared" si="597"/>
        <v>637.009395973154</v>
      </c>
      <c r="T878" s="42">
        <f t="shared" si="598"/>
        <v>94277.3906040268</v>
      </c>
    </row>
    <row r="879" ht="13.2" customHeight="1" spans="1:20">
      <c r="A879" s="15" t="s">
        <v>1897</v>
      </c>
      <c r="B879" s="16" t="s">
        <v>1898</v>
      </c>
      <c r="C879" s="17"/>
      <c r="D879" s="18"/>
      <c r="E879" s="18"/>
      <c r="F879" s="20"/>
      <c r="H879" s="21" t="s">
        <v>1897</v>
      </c>
      <c r="I879" s="39" t="s">
        <v>1898</v>
      </c>
      <c r="J879" s="40"/>
      <c r="K879" s="46"/>
      <c r="L879" s="47"/>
      <c r="M879" s="44"/>
      <c r="N879" s="45"/>
      <c r="O879" s="21" t="s">
        <v>1897</v>
      </c>
      <c r="P879" s="39" t="s">
        <v>1898</v>
      </c>
      <c r="Q879" s="40"/>
      <c r="R879" s="47"/>
      <c r="S879" s="47"/>
      <c r="T879" s="44"/>
    </row>
    <row r="880" ht="13.9" customHeight="1" spans="1:20">
      <c r="A880" s="15" t="s">
        <v>1899</v>
      </c>
      <c r="B880" s="16" t="s">
        <v>1900</v>
      </c>
      <c r="C880" s="17" t="s">
        <v>511</v>
      </c>
      <c r="D880" s="18" t="s">
        <v>1901</v>
      </c>
      <c r="E880" s="22">
        <f t="shared" ref="E880:E893" si="599">F880/D880</f>
        <v>3504.4623655914</v>
      </c>
      <c r="F880" s="20" t="s">
        <v>1902</v>
      </c>
      <c r="H880" s="21" t="s">
        <v>1899</v>
      </c>
      <c r="I880" s="39" t="s">
        <v>1900</v>
      </c>
      <c r="J880" s="40" t="s">
        <v>511</v>
      </c>
      <c r="K880" s="46">
        <v>70</v>
      </c>
      <c r="L880" s="22">
        <f t="shared" ref="L880:L893" si="600">E880</f>
        <v>3504.4623655914</v>
      </c>
      <c r="M880" s="42">
        <f t="shared" ref="M880:M893" si="601">K880*L880</f>
        <v>245312.365591398</v>
      </c>
      <c r="N880" s="43"/>
      <c r="O880" s="21" t="s">
        <v>1899</v>
      </c>
      <c r="P880" s="39" t="s">
        <v>1900</v>
      </c>
      <c r="Q880" s="40" t="s">
        <v>511</v>
      </c>
      <c r="R880" s="41">
        <f t="shared" ref="R880:R893" si="602">D880-K880</f>
        <v>23</v>
      </c>
      <c r="S880" s="22">
        <f t="shared" ref="S880:S893" si="603">L880</f>
        <v>3504.4623655914</v>
      </c>
      <c r="T880" s="42">
        <f t="shared" ref="T880:T893" si="604">R880*S880</f>
        <v>80602.6344086022</v>
      </c>
    </row>
    <row r="881" ht="13.2" customHeight="1" spans="1:20">
      <c r="A881" s="15" t="s">
        <v>1903</v>
      </c>
      <c r="B881" s="16" t="s">
        <v>1904</v>
      </c>
      <c r="C881" s="17"/>
      <c r="D881" s="18"/>
      <c r="E881" s="18"/>
      <c r="F881" s="20"/>
      <c r="H881" s="21" t="s">
        <v>1903</v>
      </c>
      <c r="I881" s="39" t="s">
        <v>1904</v>
      </c>
      <c r="J881" s="40"/>
      <c r="K881" s="46"/>
      <c r="L881" s="47"/>
      <c r="M881" s="44"/>
      <c r="N881" s="45"/>
      <c r="O881" s="21" t="s">
        <v>1903</v>
      </c>
      <c r="P881" s="39" t="s">
        <v>1904</v>
      </c>
      <c r="Q881" s="40"/>
      <c r="R881" s="47"/>
      <c r="S881" s="47"/>
      <c r="T881" s="44"/>
    </row>
    <row r="882" ht="13.9" customHeight="1" spans="1:20">
      <c r="A882" s="15" t="s">
        <v>1905</v>
      </c>
      <c r="B882" s="16" t="s">
        <v>1906</v>
      </c>
      <c r="C882" s="17" t="s">
        <v>511</v>
      </c>
      <c r="D882" s="18" t="s">
        <v>967</v>
      </c>
      <c r="E882" s="22">
        <f t="shared" si="599"/>
        <v>4303.9375</v>
      </c>
      <c r="F882" s="20" t="s">
        <v>1907</v>
      </c>
      <c r="H882" s="21" t="s">
        <v>1905</v>
      </c>
      <c r="I882" s="39" t="s">
        <v>1906</v>
      </c>
      <c r="J882" s="40" t="s">
        <v>511</v>
      </c>
      <c r="K882" s="46">
        <v>24</v>
      </c>
      <c r="L882" s="22">
        <f t="shared" si="600"/>
        <v>4303.9375</v>
      </c>
      <c r="M882" s="42">
        <f t="shared" si="601"/>
        <v>103294.5</v>
      </c>
      <c r="N882" s="43"/>
      <c r="O882" s="21" t="s">
        <v>1905</v>
      </c>
      <c r="P882" s="39" t="s">
        <v>1906</v>
      </c>
      <c r="Q882" s="40" t="s">
        <v>511</v>
      </c>
      <c r="R882" s="41">
        <f t="shared" si="602"/>
        <v>8</v>
      </c>
      <c r="S882" s="22">
        <f t="shared" si="603"/>
        <v>4303.9375</v>
      </c>
      <c r="T882" s="42">
        <f t="shared" si="604"/>
        <v>34431.5</v>
      </c>
    </row>
    <row r="883" ht="13.2" customHeight="1" spans="1:20">
      <c r="A883" s="15" t="s">
        <v>1908</v>
      </c>
      <c r="B883" s="16" t="s">
        <v>1909</v>
      </c>
      <c r="C883" s="17"/>
      <c r="D883" s="18"/>
      <c r="E883" s="18"/>
      <c r="F883" s="20"/>
      <c r="H883" s="21" t="s">
        <v>1908</v>
      </c>
      <c r="I883" s="39" t="s">
        <v>1909</v>
      </c>
      <c r="J883" s="40"/>
      <c r="K883" s="41"/>
      <c r="L883" s="47"/>
      <c r="M883" s="44"/>
      <c r="N883" s="45"/>
      <c r="O883" s="21" t="s">
        <v>1908</v>
      </c>
      <c r="P883" s="39" t="s">
        <v>1909</v>
      </c>
      <c r="Q883" s="40"/>
      <c r="R883" s="47"/>
      <c r="S883" s="47"/>
      <c r="T883" s="44"/>
    </row>
    <row r="884" ht="13.2" customHeight="1" spans="1:20">
      <c r="A884" s="15" t="s">
        <v>1910</v>
      </c>
      <c r="B884" s="16" t="s">
        <v>1911</v>
      </c>
      <c r="C884" s="17" t="s">
        <v>108</v>
      </c>
      <c r="D884" s="18" t="s">
        <v>1912</v>
      </c>
      <c r="E884" s="22">
        <f t="shared" si="599"/>
        <v>690.060094530722</v>
      </c>
      <c r="F884" s="20" t="s">
        <v>1913</v>
      </c>
      <c r="H884" s="21" t="s">
        <v>1910</v>
      </c>
      <c r="I884" s="39" t="s">
        <v>1911</v>
      </c>
      <c r="J884" s="40" t="s">
        <v>108</v>
      </c>
      <c r="K884" s="46">
        <v>2962</v>
      </c>
      <c r="L884" s="22">
        <f t="shared" si="600"/>
        <v>690.060094530722</v>
      </c>
      <c r="M884" s="42">
        <f t="shared" si="601"/>
        <v>2043958</v>
      </c>
      <c r="N884" s="43"/>
      <c r="O884" s="21" t="s">
        <v>1910</v>
      </c>
      <c r="P884" s="39" t="s">
        <v>1911</v>
      </c>
      <c r="Q884" s="40" t="s">
        <v>108</v>
      </c>
      <c r="R884" s="41">
        <f t="shared" si="602"/>
        <v>0</v>
      </c>
      <c r="S884" s="22">
        <f t="shared" si="603"/>
        <v>690.060094530722</v>
      </c>
      <c r="T884" s="42">
        <f t="shared" si="604"/>
        <v>0</v>
      </c>
    </row>
    <row r="885" ht="13.9" customHeight="1" spans="1:20">
      <c r="A885" s="15" t="s">
        <v>1914</v>
      </c>
      <c r="B885" s="16" t="s">
        <v>1915</v>
      </c>
      <c r="C885" s="17" t="s">
        <v>108</v>
      </c>
      <c r="D885" s="18" t="s">
        <v>1916</v>
      </c>
      <c r="E885" s="22">
        <f t="shared" si="599"/>
        <v>920.070144927536</v>
      </c>
      <c r="F885" s="20" t="s">
        <v>1917</v>
      </c>
      <c r="H885" s="21" t="s">
        <v>1914</v>
      </c>
      <c r="I885" s="39" t="s">
        <v>1915</v>
      </c>
      <c r="J885" s="40" t="s">
        <v>108</v>
      </c>
      <c r="K885" s="46">
        <v>1058</v>
      </c>
      <c r="L885" s="22">
        <f t="shared" si="600"/>
        <v>920.070144927536</v>
      </c>
      <c r="M885" s="42">
        <f t="shared" si="601"/>
        <v>973434.213333333</v>
      </c>
      <c r="N885" s="43"/>
      <c r="O885" s="21" t="s">
        <v>1914</v>
      </c>
      <c r="P885" s="39" t="s">
        <v>1915</v>
      </c>
      <c r="Q885" s="40" t="s">
        <v>108</v>
      </c>
      <c r="R885" s="41">
        <f t="shared" si="602"/>
        <v>667</v>
      </c>
      <c r="S885" s="22">
        <f t="shared" si="603"/>
        <v>920.070144927536</v>
      </c>
      <c r="T885" s="42">
        <f t="shared" si="604"/>
        <v>613686.786666667</v>
      </c>
    </row>
    <row r="886" ht="13.2" customHeight="1" spans="1:20">
      <c r="A886" s="15" t="s">
        <v>1918</v>
      </c>
      <c r="B886" s="16" t="s">
        <v>1919</v>
      </c>
      <c r="C886" s="17" t="s">
        <v>108</v>
      </c>
      <c r="D886" s="18" t="s">
        <v>1920</v>
      </c>
      <c r="E886" s="22">
        <f t="shared" si="599"/>
        <v>763.449275362319</v>
      </c>
      <c r="F886" s="20" t="s">
        <v>1921</v>
      </c>
      <c r="H886" s="21" t="s">
        <v>1918</v>
      </c>
      <c r="I886" s="39" t="s">
        <v>1919</v>
      </c>
      <c r="J886" s="40" t="s">
        <v>108</v>
      </c>
      <c r="K886" s="46"/>
      <c r="L886" s="22">
        <f t="shared" si="600"/>
        <v>763.449275362319</v>
      </c>
      <c r="M886" s="42">
        <f t="shared" si="601"/>
        <v>0</v>
      </c>
      <c r="N886" s="43"/>
      <c r="O886" s="21" t="s">
        <v>1918</v>
      </c>
      <c r="P886" s="39" t="s">
        <v>1919</v>
      </c>
      <c r="Q886" s="40" t="s">
        <v>108</v>
      </c>
      <c r="R886" s="41">
        <f t="shared" si="602"/>
        <v>414</v>
      </c>
      <c r="S886" s="22">
        <f t="shared" si="603"/>
        <v>763.449275362319</v>
      </c>
      <c r="T886" s="42">
        <f t="shared" si="604"/>
        <v>316068</v>
      </c>
    </row>
    <row r="887" ht="13.2" customHeight="1" spans="1:20">
      <c r="A887" s="15" t="s">
        <v>1922</v>
      </c>
      <c r="B887" s="16" t="s">
        <v>1923</v>
      </c>
      <c r="C887" s="17" t="s">
        <v>108</v>
      </c>
      <c r="D887" s="18" t="s">
        <v>1924</v>
      </c>
      <c r="E887" s="22">
        <f t="shared" si="599"/>
        <v>1630.64966313763</v>
      </c>
      <c r="F887" s="20" t="s">
        <v>1925</v>
      </c>
      <c r="H887" s="21" t="s">
        <v>1922</v>
      </c>
      <c r="I887" s="39" t="s">
        <v>1923</v>
      </c>
      <c r="J887" s="40" t="s">
        <v>108</v>
      </c>
      <c r="K887" s="46">
        <v>1039</v>
      </c>
      <c r="L887" s="22">
        <f t="shared" si="600"/>
        <v>1630.64966313763</v>
      </c>
      <c r="M887" s="42">
        <f t="shared" si="601"/>
        <v>1694245</v>
      </c>
      <c r="N887" s="43"/>
      <c r="O887" s="21" t="s">
        <v>1922</v>
      </c>
      <c r="P887" s="39" t="s">
        <v>1923</v>
      </c>
      <c r="Q887" s="40" t="s">
        <v>108</v>
      </c>
      <c r="R887" s="41">
        <f t="shared" si="602"/>
        <v>0</v>
      </c>
      <c r="S887" s="22">
        <f t="shared" si="603"/>
        <v>1630.64966313763</v>
      </c>
      <c r="T887" s="42">
        <f t="shared" si="604"/>
        <v>0</v>
      </c>
    </row>
    <row r="888" ht="13.9" customHeight="1" spans="1:20">
      <c r="A888" s="15" t="s">
        <v>1926</v>
      </c>
      <c r="B888" s="16" t="s">
        <v>1927</v>
      </c>
      <c r="C888" s="17" t="s">
        <v>108</v>
      </c>
      <c r="D888" s="18" t="s">
        <v>1928</v>
      </c>
      <c r="E888" s="22">
        <f t="shared" si="599"/>
        <v>2174.20149253731</v>
      </c>
      <c r="F888" s="20" t="s">
        <v>1929</v>
      </c>
      <c r="H888" s="21" t="s">
        <v>1926</v>
      </c>
      <c r="I888" s="39" t="s">
        <v>1927</v>
      </c>
      <c r="J888" s="40" t="s">
        <v>108</v>
      </c>
      <c r="K888" s="46">
        <v>201</v>
      </c>
      <c r="L888" s="22">
        <f t="shared" si="600"/>
        <v>2174.20149253731</v>
      </c>
      <c r="M888" s="42">
        <f t="shared" si="601"/>
        <v>437014.499999999</v>
      </c>
      <c r="N888" s="43"/>
      <c r="O888" s="21" t="s">
        <v>1926</v>
      </c>
      <c r="P888" s="39" t="s">
        <v>1927</v>
      </c>
      <c r="Q888" s="40" t="s">
        <v>108</v>
      </c>
      <c r="R888" s="41">
        <f t="shared" si="602"/>
        <v>67</v>
      </c>
      <c r="S888" s="22">
        <f t="shared" si="603"/>
        <v>2174.20149253731</v>
      </c>
      <c r="T888" s="42">
        <f t="shared" si="604"/>
        <v>145671.5</v>
      </c>
    </row>
    <row r="889" ht="13.2" customHeight="1" spans="1:20">
      <c r="A889" s="15" t="s">
        <v>1930</v>
      </c>
      <c r="B889" s="16" t="s">
        <v>1931</v>
      </c>
      <c r="C889" s="17" t="s">
        <v>108</v>
      </c>
      <c r="D889" s="18" t="s">
        <v>135</v>
      </c>
      <c r="E889" s="22">
        <f t="shared" si="599"/>
        <v>2717.7</v>
      </c>
      <c r="F889" s="20" t="s">
        <v>1932</v>
      </c>
      <c r="H889" s="21" t="s">
        <v>1930</v>
      </c>
      <c r="I889" s="39" t="s">
        <v>1931</v>
      </c>
      <c r="J889" s="40" t="s">
        <v>108</v>
      </c>
      <c r="K889" s="46"/>
      <c r="L889" s="22">
        <f t="shared" si="600"/>
        <v>2717.7</v>
      </c>
      <c r="M889" s="42">
        <f t="shared" si="601"/>
        <v>0</v>
      </c>
      <c r="N889" s="43"/>
      <c r="O889" s="21" t="s">
        <v>1930</v>
      </c>
      <c r="P889" s="39" t="s">
        <v>1931</v>
      </c>
      <c r="Q889" s="40" t="s">
        <v>108</v>
      </c>
      <c r="R889" s="41">
        <f t="shared" si="602"/>
        <v>10</v>
      </c>
      <c r="S889" s="22">
        <f t="shared" si="603"/>
        <v>2717.7</v>
      </c>
      <c r="T889" s="42">
        <f t="shared" si="604"/>
        <v>27177</v>
      </c>
    </row>
    <row r="890" ht="13.9" customHeight="1" spans="1:20">
      <c r="A890" s="15" t="s">
        <v>1933</v>
      </c>
      <c r="B890" s="16" t="s">
        <v>1875</v>
      </c>
      <c r="C890" s="17" t="s">
        <v>189</v>
      </c>
      <c r="D890" s="18" t="s">
        <v>1934</v>
      </c>
      <c r="E890" s="22">
        <f t="shared" si="599"/>
        <v>18.5700242543397</v>
      </c>
      <c r="F890" s="20" t="s">
        <v>1935</v>
      </c>
      <c r="H890" s="21" t="s">
        <v>1933</v>
      </c>
      <c r="I890" s="39" t="s">
        <v>1875</v>
      </c>
      <c r="J890" s="40" t="s">
        <v>189</v>
      </c>
      <c r="K890" s="46">
        <v>12919.97</v>
      </c>
      <c r="L890" s="22">
        <f t="shared" si="600"/>
        <v>18.5700242543397</v>
      </c>
      <c r="M890" s="42">
        <f t="shared" si="601"/>
        <v>239924.156265341</v>
      </c>
      <c r="N890" s="43"/>
      <c r="O890" s="21" t="s">
        <v>1933</v>
      </c>
      <c r="P890" s="39" t="s">
        <v>1875</v>
      </c>
      <c r="Q890" s="40" t="s">
        <v>189</v>
      </c>
      <c r="R890" s="41">
        <f t="shared" si="602"/>
        <v>3580.17</v>
      </c>
      <c r="S890" s="22">
        <f t="shared" si="603"/>
        <v>18.5700242543397</v>
      </c>
      <c r="T890" s="42">
        <f t="shared" si="604"/>
        <v>66483.8437346594</v>
      </c>
    </row>
    <row r="891" ht="13.2" customHeight="1" spans="1:20">
      <c r="A891" s="15" t="s">
        <v>1936</v>
      </c>
      <c r="B891" s="16" t="s">
        <v>1879</v>
      </c>
      <c r="C891" s="17" t="s">
        <v>189</v>
      </c>
      <c r="D891" s="18" t="s">
        <v>1937</v>
      </c>
      <c r="E891" s="22">
        <f t="shared" si="599"/>
        <v>140.380014504521</v>
      </c>
      <c r="F891" s="20" t="s">
        <v>1938</v>
      </c>
      <c r="H891" s="21" t="s">
        <v>1936</v>
      </c>
      <c r="I891" s="39" t="s">
        <v>1879</v>
      </c>
      <c r="J891" s="40" t="s">
        <v>189</v>
      </c>
      <c r="K891" s="46">
        <v>8353.197</v>
      </c>
      <c r="L891" s="22">
        <f t="shared" si="600"/>
        <v>140.380014504521</v>
      </c>
      <c r="M891" s="42">
        <f t="shared" si="601"/>
        <v>1172621.91601912</v>
      </c>
      <c r="N891" s="43"/>
      <c r="O891" s="21" t="s">
        <v>1936</v>
      </c>
      <c r="P891" s="39" t="s">
        <v>1879</v>
      </c>
      <c r="Q891" s="40" t="s">
        <v>189</v>
      </c>
      <c r="R891" s="41">
        <f t="shared" si="602"/>
        <v>1795.363</v>
      </c>
      <c r="S891" s="22">
        <f t="shared" si="603"/>
        <v>140.380014504521</v>
      </c>
      <c r="T891" s="42">
        <f t="shared" si="604"/>
        <v>252033.08398088</v>
      </c>
    </row>
    <row r="892" ht="13.2" customHeight="1" spans="1:20">
      <c r="A892" s="15" t="s">
        <v>1939</v>
      </c>
      <c r="B892" s="16" t="s">
        <v>1886</v>
      </c>
      <c r="C892" s="17" t="s">
        <v>189</v>
      </c>
      <c r="D892" s="18" t="s">
        <v>1940</v>
      </c>
      <c r="E892" s="22">
        <f t="shared" si="599"/>
        <v>586.149703539978</v>
      </c>
      <c r="F892" s="20" t="s">
        <v>1941</v>
      </c>
      <c r="H892" s="21" t="s">
        <v>1939</v>
      </c>
      <c r="I892" s="39" t="s">
        <v>1886</v>
      </c>
      <c r="J892" s="40" t="s">
        <v>189</v>
      </c>
      <c r="K892" s="46">
        <v>525.6</v>
      </c>
      <c r="L892" s="22">
        <f t="shared" si="600"/>
        <v>586.149703539978</v>
      </c>
      <c r="M892" s="42">
        <f t="shared" si="601"/>
        <v>308080.284180612</v>
      </c>
      <c r="N892" s="43"/>
      <c r="O892" s="21" t="s">
        <v>1939</v>
      </c>
      <c r="P892" s="39" t="s">
        <v>1886</v>
      </c>
      <c r="Q892" s="40" t="s">
        <v>189</v>
      </c>
      <c r="R892" s="41">
        <f t="shared" si="602"/>
        <v>614.52</v>
      </c>
      <c r="S892" s="22">
        <f t="shared" si="603"/>
        <v>586.149703539978</v>
      </c>
      <c r="T892" s="42">
        <f t="shared" si="604"/>
        <v>360200.715819387</v>
      </c>
    </row>
    <row r="893" ht="13.9" customHeight="1" spans="1:20">
      <c r="A893" s="15" t="s">
        <v>1942</v>
      </c>
      <c r="B893" s="16" t="s">
        <v>1890</v>
      </c>
      <c r="C893" s="17" t="s">
        <v>189</v>
      </c>
      <c r="D893" s="18" t="s">
        <v>1943</v>
      </c>
      <c r="E893" s="22">
        <f t="shared" si="599"/>
        <v>247.469882155896</v>
      </c>
      <c r="F893" s="20" t="s">
        <v>1944</v>
      </c>
      <c r="H893" s="21" t="s">
        <v>1942</v>
      </c>
      <c r="I893" s="39" t="s">
        <v>1890</v>
      </c>
      <c r="J893" s="40" t="s">
        <v>189</v>
      </c>
      <c r="K893" s="46">
        <v>2879.89695</v>
      </c>
      <c r="L893" s="22">
        <f t="shared" si="600"/>
        <v>247.469882155896</v>
      </c>
      <c r="M893" s="42">
        <f t="shared" si="601"/>
        <v>712687.758837624</v>
      </c>
      <c r="N893" s="43"/>
      <c r="O893" s="21" t="s">
        <v>1942</v>
      </c>
      <c r="P893" s="39" t="s">
        <v>1890</v>
      </c>
      <c r="Q893" s="40" t="s">
        <v>189</v>
      </c>
      <c r="R893" s="41">
        <f t="shared" si="602"/>
        <v>774.08305</v>
      </c>
      <c r="S893" s="22">
        <f t="shared" si="603"/>
        <v>247.469882155896</v>
      </c>
      <c r="T893" s="42">
        <f t="shared" si="604"/>
        <v>191562.241162377</v>
      </c>
    </row>
    <row r="894" ht="13.2" customHeight="1" spans="1:20">
      <c r="A894" s="52" t="s">
        <v>1945</v>
      </c>
      <c r="B894" s="53" t="s">
        <v>1946</v>
      </c>
      <c r="C894" s="54"/>
      <c r="D894" s="55"/>
      <c r="E894" s="55"/>
      <c r="F894" s="56"/>
      <c r="H894" s="57" t="s">
        <v>1945</v>
      </c>
      <c r="I894" s="58" t="s">
        <v>1946</v>
      </c>
      <c r="J894" s="59"/>
      <c r="K894" s="60"/>
      <c r="L894" s="61"/>
      <c r="M894" s="62"/>
      <c r="N894" s="45"/>
      <c r="O894" s="57" t="s">
        <v>1945</v>
      </c>
      <c r="P894" s="58" t="s">
        <v>1946</v>
      </c>
      <c r="Q894" s="59"/>
      <c r="R894" s="61"/>
      <c r="S894" s="61"/>
      <c r="T894" s="62"/>
    </row>
    <row r="895" ht="16.1" customHeight="1" spans="1:20">
      <c r="A895" s="4" t="s">
        <v>80</v>
      </c>
      <c r="B895" s="4"/>
      <c r="C895" s="5" t="s">
        <v>81</v>
      </c>
      <c r="D895" s="5"/>
      <c r="E895" s="5"/>
      <c r="F895" s="5"/>
      <c r="H895" s="6" t="s">
        <v>80</v>
      </c>
      <c r="I895" s="6"/>
      <c r="J895" s="29" t="s">
        <v>81</v>
      </c>
      <c r="K895" s="30"/>
      <c r="L895" s="29"/>
      <c r="M895" s="29"/>
      <c r="N895" s="29"/>
      <c r="O895" s="6" t="s">
        <v>80</v>
      </c>
      <c r="P895" s="6"/>
      <c r="Q895" s="29" t="s">
        <v>81</v>
      </c>
      <c r="R895" s="29"/>
      <c r="S895" s="29"/>
      <c r="T895" s="29"/>
    </row>
    <row r="896" ht="16.85" customHeight="1" spans="1:20">
      <c r="A896" s="4"/>
      <c r="B896" s="4"/>
      <c r="C896" s="4"/>
      <c r="D896" s="4"/>
      <c r="E896" s="4"/>
      <c r="F896" s="4"/>
      <c r="H896" s="6"/>
      <c r="I896" s="6"/>
      <c r="J896" s="6"/>
      <c r="K896" s="31"/>
      <c r="L896" s="6"/>
      <c r="M896" s="6"/>
      <c r="N896" s="6"/>
      <c r="O896" s="6"/>
      <c r="P896" s="6"/>
      <c r="Q896" s="6"/>
      <c r="R896" s="6"/>
      <c r="S896" s="6"/>
      <c r="T896" s="6"/>
    </row>
    <row r="897" ht="32.95" customHeight="1" spans="1:20">
      <c r="A897" s="2" t="s">
        <v>82</v>
      </c>
      <c r="B897" s="2"/>
      <c r="C897" s="2"/>
      <c r="D897" s="2"/>
      <c r="E897" s="2"/>
      <c r="F897" s="2"/>
      <c r="H897" s="3" t="s">
        <v>82</v>
      </c>
      <c r="I897" s="3"/>
      <c r="J897" s="3"/>
      <c r="K897" s="28"/>
      <c r="L897" s="3"/>
      <c r="M897" s="3"/>
      <c r="N897" s="3"/>
      <c r="O897" s="3" t="s">
        <v>82</v>
      </c>
      <c r="P897" s="3"/>
      <c r="Q897" s="3"/>
      <c r="R897" s="3"/>
      <c r="S897" s="3"/>
      <c r="T897" s="3"/>
    </row>
    <row r="898" ht="13.9" customHeight="1" spans="1:20">
      <c r="A898" s="4" t="s">
        <v>18</v>
      </c>
      <c r="B898" s="4"/>
      <c r="C898" s="5" t="s">
        <v>19</v>
      </c>
      <c r="D898" s="5"/>
      <c r="E898" s="5"/>
      <c r="F898" s="5"/>
      <c r="H898" s="6" t="s">
        <v>18</v>
      </c>
      <c r="I898" s="6"/>
      <c r="J898" s="29" t="s">
        <v>19</v>
      </c>
      <c r="K898" s="30"/>
      <c r="L898" s="29"/>
      <c r="M898" s="29"/>
      <c r="N898" s="29"/>
      <c r="O898" s="6" t="s">
        <v>18</v>
      </c>
      <c r="P898" s="6"/>
      <c r="Q898" s="29" t="s">
        <v>19</v>
      </c>
      <c r="R898" s="29"/>
      <c r="S898" s="29"/>
      <c r="T898" s="29"/>
    </row>
    <row r="899" ht="13.9" customHeight="1" spans="1:20">
      <c r="A899" s="4" t="s">
        <v>20</v>
      </c>
      <c r="B899" s="4"/>
      <c r="C899" s="4"/>
      <c r="D899" s="6" t="s">
        <v>1947</v>
      </c>
      <c r="E899" s="6" t="s">
        <v>84</v>
      </c>
      <c r="F899" s="5" t="s">
        <v>85</v>
      </c>
      <c r="H899" s="6" t="s">
        <v>22</v>
      </c>
      <c r="I899" s="6"/>
      <c r="J899" s="6"/>
      <c r="K899" s="31" t="s">
        <v>1947</v>
      </c>
      <c r="L899" s="6" t="s">
        <v>84</v>
      </c>
      <c r="M899" s="29" t="s">
        <v>85</v>
      </c>
      <c r="N899" s="29"/>
      <c r="O899" s="6" t="s">
        <v>23</v>
      </c>
      <c r="P899" s="6"/>
      <c r="Q899" s="6"/>
      <c r="R899" s="6" t="s">
        <v>1947</v>
      </c>
      <c r="S899" s="6" t="s">
        <v>84</v>
      </c>
      <c r="T899" s="29" t="s">
        <v>85</v>
      </c>
    </row>
    <row r="900" ht="27.85" customHeight="1" spans="1:20">
      <c r="A900" s="7" t="s">
        <v>1337</v>
      </c>
      <c r="B900" s="8"/>
      <c r="C900" s="8"/>
      <c r="D900" s="8"/>
      <c r="E900" s="8"/>
      <c r="F900" s="9"/>
      <c r="H900" s="10" t="s">
        <v>1337</v>
      </c>
      <c r="I900" s="32"/>
      <c r="J900" s="32"/>
      <c r="K900" s="33"/>
      <c r="L900" s="32"/>
      <c r="M900" s="34"/>
      <c r="N900" s="35"/>
      <c r="O900" s="10" t="s">
        <v>1337</v>
      </c>
      <c r="P900" s="32"/>
      <c r="Q900" s="32"/>
      <c r="R900" s="32"/>
      <c r="S900" s="32"/>
      <c r="T900" s="34"/>
    </row>
    <row r="901" ht="13.9" customHeight="1" spans="1:20">
      <c r="A901" s="11" t="s">
        <v>87</v>
      </c>
      <c r="B901" s="12" t="s">
        <v>88</v>
      </c>
      <c r="C901" s="12" t="s">
        <v>89</v>
      </c>
      <c r="D901" s="12" t="s">
        <v>90</v>
      </c>
      <c r="E901" s="12" t="s">
        <v>91</v>
      </c>
      <c r="F901" s="13" t="s">
        <v>92</v>
      </c>
      <c r="H901" s="14" t="s">
        <v>87</v>
      </c>
      <c r="I901" s="36" t="s">
        <v>88</v>
      </c>
      <c r="J901" s="36" t="s">
        <v>89</v>
      </c>
      <c r="K901" s="37" t="s">
        <v>90</v>
      </c>
      <c r="L901" s="36" t="s">
        <v>91</v>
      </c>
      <c r="M901" s="38" t="s">
        <v>92</v>
      </c>
      <c r="N901" s="35"/>
      <c r="O901" s="14" t="s">
        <v>87</v>
      </c>
      <c r="P901" s="36" t="s">
        <v>88</v>
      </c>
      <c r="Q901" s="36" t="s">
        <v>89</v>
      </c>
      <c r="R901" s="36" t="s">
        <v>90</v>
      </c>
      <c r="S901" s="36" t="s">
        <v>91</v>
      </c>
      <c r="T901" s="38" t="s">
        <v>92</v>
      </c>
    </row>
    <row r="902" ht="13.2" customHeight="1" spans="1:20">
      <c r="A902" s="15" t="s">
        <v>1948</v>
      </c>
      <c r="B902" s="16" t="s">
        <v>1949</v>
      </c>
      <c r="C902" s="17" t="s">
        <v>108</v>
      </c>
      <c r="D902" s="18" t="s">
        <v>1950</v>
      </c>
      <c r="E902" s="22">
        <f t="shared" ref="E902:E906" si="605">F902/D902</f>
        <v>108.03</v>
      </c>
      <c r="F902" s="20" t="s">
        <v>1951</v>
      </c>
      <c r="H902" s="21" t="s">
        <v>1948</v>
      </c>
      <c r="I902" s="39" t="s">
        <v>1949</v>
      </c>
      <c r="J902" s="40" t="s">
        <v>108</v>
      </c>
      <c r="K902" s="46">
        <v>750</v>
      </c>
      <c r="L902" s="22">
        <f t="shared" ref="L902:L906" si="606">E902</f>
        <v>108.03</v>
      </c>
      <c r="M902" s="42">
        <f t="shared" ref="M902:M906" si="607">K902*L902</f>
        <v>81022.5</v>
      </c>
      <c r="N902" s="43"/>
      <c r="O902" s="21" t="s">
        <v>1948</v>
      </c>
      <c r="P902" s="39" t="s">
        <v>1949</v>
      </c>
      <c r="Q902" s="40" t="s">
        <v>108</v>
      </c>
      <c r="R902" s="41">
        <f t="shared" ref="R902:R906" si="608">D902-K902</f>
        <v>250</v>
      </c>
      <c r="S902" s="22">
        <f t="shared" ref="S902:S906" si="609">L902</f>
        <v>108.03</v>
      </c>
      <c r="T902" s="42">
        <f t="shared" ref="T902:T906" si="610">R902*S902</f>
        <v>27007.5</v>
      </c>
    </row>
    <row r="903" ht="13.9" customHeight="1" spans="1:20">
      <c r="A903" s="15" t="s">
        <v>1952</v>
      </c>
      <c r="B903" s="16" t="s">
        <v>1953</v>
      </c>
      <c r="C903" s="17"/>
      <c r="D903" s="18"/>
      <c r="E903" s="18"/>
      <c r="F903" s="20"/>
      <c r="H903" s="21" t="s">
        <v>1952</v>
      </c>
      <c r="I903" s="39" t="s">
        <v>1953</v>
      </c>
      <c r="J903" s="40"/>
      <c r="K903" s="46"/>
      <c r="L903" s="47"/>
      <c r="M903" s="44"/>
      <c r="N903" s="45"/>
      <c r="O903" s="21" t="s">
        <v>1952</v>
      </c>
      <c r="P903" s="39" t="s">
        <v>1953</v>
      </c>
      <c r="Q903" s="40"/>
      <c r="R903" s="47"/>
      <c r="S903" s="47"/>
      <c r="T903" s="44"/>
    </row>
    <row r="904" ht="13.2" customHeight="1" spans="1:20">
      <c r="A904" s="15" t="s">
        <v>1954</v>
      </c>
      <c r="B904" s="16" t="s">
        <v>1955</v>
      </c>
      <c r="C904" s="17" t="s">
        <v>511</v>
      </c>
      <c r="D904" s="18" t="s">
        <v>1956</v>
      </c>
      <c r="E904" s="22">
        <f t="shared" si="605"/>
        <v>5000</v>
      </c>
      <c r="F904" s="20" t="s">
        <v>1957</v>
      </c>
      <c r="H904" s="21" t="s">
        <v>1954</v>
      </c>
      <c r="I904" s="39" t="s">
        <v>1955</v>
      </c>
      <c r="J904" s="40" t="s">
        <v>511</v>
      </c>
      <c r="K904" s="46">
        <v>66</v>
      </c>
      <c r="L904" s="22">
        <f t="shared" si="606"/>
        <v>5000</v>
      </c>
      <c r="M904" s="42">
        <f t="shared" si="607"/>
        <v>330000</v>
      </c>
      <c r="N904" s="43"/>
      <c r="O904" s="21" t="s">
        <v>1954</v>
      </c>
      <c r="P904" s="39" t="s">
        <v>1955</v>
      </c>
      <c r="Q904" s="40" t="s">
        <v>511</v>
      </c>
      <c r="R904" s="41">
        <f t="shared" si="608"/>
        <v>22</v>
      </c>
      <c r="S904" s="22">
        <f t="shared" si="609"/>
        <v>5000</v>
      </c>
      <c r="T904" s="42">
        <f t="shared" si="610"/>
        <v>110000</v>
      </c>
    </row>
    <row r="905" ht="13.2" customHeight="1" spans="1:20">
      <c r="A905" s="15" t="s">
        <v>1958</v>
      </c>
      <c r="B905" s="16" t="s">
        <v>1953</v>
      </c>
      <c r="C905" s="17"/>
      <c r="D905" s="18"/>
      <c r="E905" s="18"/>
      <c r="F905" s="20"/>
      <c r="H905" s="21" t="s">
        <v>1958</v>
      </c>
      <c r="I905" s="39" t="s">
        <v>1953</v>
      </c>
      <c r="J905" s="40"/>
      <c r="K905" s="46"/>
      <c r="L905" s="47"/>
      <c r="M905" s="44"/>
      <c r="N905" s="45"/>
      <c r="O905" s="21" t="s">
        <v>1958</v>
      </c>
      <c r="P905" s="39" t="s">
        <v>1953</v>
      </c>
      <c r="Q905" s="40"/>
      <c r="R905" s="47"/>
      <c r="S905" s="47"/>
      <c r="T905" s="44"/>
    </row>
    <row r="906" ht="13.9" customHeight="1" spans="1:20">
      <c r="A906" s="15" t="s">
        <v>1959</v>
      </c>
      <c r="B906" s="16" t="s">
        <v>1960</v>
      </c>
      <c r="C906" s="17" t="s">
        <v>511</v>
      </c>
      <c r="D906" s="18" t="s">
        <v>1384</v>
      </c>
      <c r="E906" s="22">
        <f t="shared" si="605"/>
        <v>6000</v>
      </c>
      <c r="F906" s="20" t="s">
        <v>1961</v>
      </c>
      <c r="H906" s="21" t="s">
        <v>1959</v>
      </c>
      <c r="I906" s="39" t="s">
        <v>1960</v>
      </c>
      <c r="J906" s="40" t="s">
        <v>511</v>
      </c>
      <c r="K906" s="46">
        <v>28</v>
      </c>
      <c r="L906" s="22">
        <f t="shared" si="606"/>
        <v>6000</v>
      </c>
      <c r="M906" s="42">
        <f t="shared" si="607"/>
        <v>168000</v>
      </c>
      <c r="N906" s="43"/>
      <c r="O906" s="21" t="s">
        <v>1959</v>
      </c>
      <c r="P906" s="39" t="s">
        <v>1960</v>
      </c>
      <c r="Q906" s="40" t="s">
        <v>511</v>
      </c>
      <c r="R906" s="41">
        <f t="shared" si="608"/>
        <v>9</v>
      </c>
      <c r="S906" s="22">
        <f t="shared" si="609"/>
        <v>6000</v>
      </c>
      <c r="T906" s="42">
        <f t="shared" si="610"/>
        <v>54000</v>
      </c>
    </row>
    <row r="907" ht="13.2" customHeight="1" spans="1:20">
      <c r="A907" s="15" t="s">
        <v>1962</v>
      </c>
      <c r="B907" s="16" t="s">
        <v>1963</v>
      </c>
      <c r="C907" s="17"/>
      <c r="D907" s="18"/>
      <c r="E907" s="18"/>
      <c r="F907" s="20"/>
      <c r="H907" s="21" t="s">
        <v>1962</v>
      </c>
      <c r="I907" s="39" t="s">
        <v>1963</v>
      </c>
      <c r="J907" s="40"/>
      <c r="K907" s="46"/>
      <c r="L907" s="47"/>
      <c r="M907" s="44"/>
      <c r="N907" s="45"/>
      <c r="O907" s="21" t="s">
        <v>1962</v>
      </c>
      <c r="P907" s="39" t="s">
        <v>1963</v>
      </c>
      <c r="Q907" s="40"/>
      <c r="R907" s="47"/>
      <c r="S907" s="47"/>
      <c r="T907" s="44"/>
    </row>
    <row r="908" ht="13.9" customHeight="1" spans="1:20">
      <c r="A908" s="15" t="s">
        <v>1964</v>
      </c>
      <c r="B908" s="16" t="s">
        <v>1965</v>
      </c>
      <c r="C908" s="17" t="s">
        <v>1966</v>
      </c>
      <c r="D908" s="18" t="s">
        <v>1967</v>
      </c>
      <c r="E908" s="22">
        <f t="shared" ref="E908:E912" si="611">F908/D908</f>
        <v>2127.8896713615</v>
      </c>
      <c r="F908" s="20" t="s">
        <v>1968</v>
      </c>
      <c r="H908" s="21" t="s">
        <v>1964</v>
      </c>
      <c r="I908" s="39" t="s">
        <v>1965</v>
      </c>
      <c r="J908" s="40" t="s">
        <v>1966</v>
      </c>
      <c r="K908" s="46">
        <v>320</v>
      </c>
      <c r="L908" s="22">
        <f t="shared" ref="L908:L912" si="612">E908</f>
        <v>2127.8896713615</v>
      </c>
      <c r="M908" s="42">
        <f t="shared" ref="M908:M912" si="613">K908*L908</f>
        <v>680924.69483568</v>
      </c>
      <c r="N908" s="43"/>
      <c r="O908" s="21" t="s">
        <v>1964</v>
      </c>
      <c r="P908" s="39" t="s">
        <v>1965</v>
      </c>
      <c r="Q908" s="40" t="s">
        <v>1966</v>
      </c>
      <c r="R908" s="41">
        <f t="shared" ref="R908:R912" si="614">D908-K908</f>
        <v>106</v>
      </c>
      <c r="S908" s="22">
        <f t="shared" ref="S908:S912" si="615">L908</f>
        <v>2127.8896713615</v>
      </c>
      <c r="T908" s="42">
        <f t="shared" ref="T908:T912" si="616">R908*S908</f>
        <v>225556.305164319</v>
      </c>
    </row>
    <row r="909" ht="13.2" customHeight="1" spans="1:20">
      <c r="A909" s="15" t="s">
        <v>1969</v>
      </c>
      <c r="B909" s="16" t="s">
        <v>1970</v>
      </c>
      <c r="C909" s="17" t="s">
        <v>1466</v>
      </c>
      <c r="D909" s="18" t="s">
        <v>1967</v>
      </c>
      <c r="E909" s="22">
        <f t="shared" si="611"/>
        <v>2877.60093896714</v>
      </c>
      <c r="F909" s="20" t="s">
        <v>1971</v>
      </c>
      <c r="H909" s="21" t="s">
        <v>1969</v>
      </c>
      <c r="I909" s="39" t="s">
        <v>1970</v>
      </c>
      <c r="J909" s="40" t="s">
        <v>1466</v>
      </c>
      <c r="K909" s="46">
        <v>320</v>
      </c>
      <c r="L909" s="22">
        <f t="shared" si="612"/>
        <v>2877.60093896714</v>
      </c>
      <c r="M909" s="42">
        <f t="shared" si="613"/>
        <v>920832.300469485</v>
      </c>
      <c r="N909" s="43"/>
      <c r="O909" s="21" t="s">
        <v>1969</v>
      </c>
      <c r="P909" s="39" t="s">
        <v>1970</v>
      </c>
      <c r="Q909" s="40" t="s">
        <v>1466</v>
      </c>
      <c r="R909" s="41">
        <f t="shared" si="614"/>
        <v>106</v>
      </c>
      <c r="S909" s="22">
        <f t="shared" si="615"/>
        <v>2877.60093896714</v>
      </c>
      <c r="T909" s="42">
        <f t="shared" si="616"/>
        <v>305025.699530517</v>
      </c>
    </row>
    <row r="910" ht="13.2" customHeight="1" spans="1:20">
      <c r="A910" s="15" t="s">
        <v>1972</v>
      </c>
      <c r="B910" s="16" t="s">
        <v>1973</v>
      </c>
      <c r="C910" s="17" t="s">
        <v>130</v>
      </c>
      <c r="D910" s="18" t="s">
        <v>1967</v>
      </c>
      <c r="E910" s="22">
        <f t="shared" si="611"/>
        <v>915.600938967136</v>
      </c>
      <c r="F910" s="20" t="s">
        <v>1974</v>
      </c>
      <c r="H910" s="21" t="s">
        <v>1972</v>
      </c>
      <c r="I910" s="39" t="s">
        <v>1973</v>
      </c>
      <c r="J910" s="40" t="s">
        <v>130</v>
      </c>
      <c r="K910" s="46">
        <v>320</v>
      </c>
      <c r="L910" s="22">
        <f t="shared" si="612"/>
        <v>915.600938967136</v>
      </c>
      <c r="M910" s="42">
        <f t="shared" si="613"/>
        <v>292992.300469484</v>
      </c>
      <c r="N910" s="43"/>
      <c r="O910" s="21" t="s">
        <v>1972</v>
      </c>
      <c r="P910" s="39" t="s">
        <v>1973</v>
      </c>
      <c r="Q910" s="40" t="s">
        <v>130</v>
      </c>
      <c r="R910" s="41">
        <f t="shared" si="614"/>
        <v>106</v>
      </c>
      <c r="S910" s="22">
        <f t="shared" si="615"/>
        <v>915.600938967136</v>
      </c>
      <c r="T910" s="42">
        <f t="shared" si="616"/>
        <v>97053.6995305164</v>
      </c>
    </row>
    <row r="911" ht="13.9" customHeight="1" spans="1:20">
      <c r="A911" s="15" t="s">
        <v>1975</v>
      </c>
      <c r="B911" s="16" t="s">
        <v>1976</v>
      </c>
      <c r="C911" s="17" t="s">
        <v>130</v>
      </c>
      <c r="D911" s="18" t="s">
        <v>1967</v>
      </c>
      <c r="E911" s="22">
        <f t="shared" si="611"/>
        <v>109</v>
      </c>
      <c r="F911" s="20" t="s">
        <v>1977</v>
      </c>
      <c r="H911" s="21" t="s">
        <v>1975</v>
      </c>
      <c r="I911" s="39" t="s">
        <v>1976</v>
      </c>
      <c r="J911" s="40" t="s">
        <v>130</v>
      </c>
      <c r="K911" s="46">
        <v>320</v>
      </c>
      <c r="L911" s="22">
        <f t="shared" si="612"/>
        <v>109</v>
      </c>
      <c r="M911" s="42">
        <f t="shared" si="613"/>
        <v>34880</v>
      </c>
      <c r="N911" s="43"/>
      <c r="O911" s="21" t="s">
        <v>1975</v>
      </c>
      <c r="P911" s="39" t="s">
        <v>1976</v>
      </c>
      <c r="Q911" s="40" t="s">
        <v>130</v>
      </c>
      <c r="R911" s="41">
        <f t="shared" si="614"/>
        <v>106</v>
      </c>
      <c r="S911" s="22">
        <f t="shared" si="615"/>
        <v>109</v>
      </c>
      <c r="T911" s="42">
        <f t="shared" si="616"/>
        <v>11554</v>
      </c>
    </row>
    <row r="912" ht="13.2" customHeight="1" spans="1:20">
      <c r="A912" s="15" t="s">
        <v>1978</v>
      </c>
      <c r="B912" s="16" t="s">
        <v>1979</v>
      </c>
      <c r="C912" s="17" t="s">
        <v>113</v>
      </c>
      <c r="D912" s="18" t="s">
        <v>1980</v>
      </c>
      <c r="E912" s="22">
        <f t="shared" si="611"/>
        <v>1619.56807511737</v>
      </c>
      <c r="F912" s="20" t="s">
        <v>1981</v>
      </c>
      <c r="H912" s="21" t="s">
        <v>1978</v>
      </c>
      <c r="I912" s="39" t="s">
        <v>1979</v>
      </c>
      <c r="J912" s="40" t="s">
        <v>113</v>
      </c>
      <c r="K912" s="46">
        <v>160</v>
      </c>
      <c r="L912" s="22">
        <f t="shared" si="612"/>
        <v>1619.56807511737</v>
      </c>
      <c r="M912" s="42">
        <f t="shared" si="613"/>
        <v>259130.892018779</v>
      </c>
      <c r="N912" s="43"/>
      <c r="O912" s="21" t="s">
        <v>1978</v>
      </c>
      <c r="P912" s="39" t="s">
        <v>1979</v>
      </c>
      <c r="Q912" s="40" t="s">
        <v>113</v>
      </c>
      <c r="R912" s="41">
        <f t="shared" si="614"/>
        <v>53</v>
      </c>
      <c r="S912" s="22">
        <f t="shared" si="615"/>
        <v>1619.56807511737</v>
      </c>
      <c r="T912" s="42">
        <f t="shared" si="616"/>
        <v>85837.1079812206</v>
      </c>
    </row>
    <row r="913" ht="13.2" customHeight="1" spans="1:20">
      <c r="A913" s="15" t="s">
        <v>1982</v>
      </c>
      <c r="B913" s="16" t="s">
        <v>1983</v>
      </c>
      <c r="C913" s="17"/>
      <c r="D913" s="18"/>
      <c r="E913" s="18"/>
      <c r="F913" s="20"/>
      <c r="H913" s="21" t="s">
        <v>1982</v>
      </c>
      <c r="I913" s="39" t="s">
        <v>1983</v>
      </c>
      <c r="J913" s="40"/>
      <c r="K913" s="46"/>
      <c r="L913" s="47"/>
      <c r="M913" s="44"/>
      <c r="N913" s="45"/>
      <c r="O913" s="21" t="s">
        <v>1982</v>
      </c>
      <c r="P913" s="39" t="s">
        <v>1983</v>
      </c>
      <c r="Q913" s="40"/>
      <c r="R913" s="47"/>
      <c r="S913" s="47"/>
      <c r="T913" s="44"/>
    </row>
    <row r="914" ht="13.9" customHeight="1" spans="1:20">
      <c r="A914" s="15" t="s">
        <v>1984</v>
      </c>
      <c r="B914" s="16" t="s">
        <v>1965</v>
      </c>
      <c r="C914" s="17" t="s">
        <v>1966</v>
      </c>
      <c r="D914" s="18" t="s">
        <v>1113</v>
      </c>
      <c r="E914" s="22">
        <f t="shared" ref="E914:E923" si="617">F914/D914</f>
        <v>2999.21739130435</v>
      </c>
      <c r="F914" s="20" t="s">
        <v>1985</v>
      </c>
      <c r="H914" s="21" t="s">
        <v>1984</v>
      </c>
      <c r="I914" s="39" t="s">
        <v>1965</v>
      </c>
      <c r="J914" s="40" t="s">
        <v>1966</v>
      </c>
      <c r="K914" s="46">
        <v>52</v>
      </c>
      <c r="L914" s="22">
        <f t="shared" ref="L914:L923" si="618">E914</f>
        <v>2999.21739130435</v>
      </c>
      <c r="M914" s="42">
        <f t="shared" ref="M914:M923" si="619">K914*L914</f>
        <v>155959.304347826</v>
      </c>
      <c r="N914" s="43"/>
      <c r="O914" s="21" t="s">
        <v>1984</v>
      </c>
      <c r="P914" s="39" t="s">
        <v>1965</v>
      </c>
      <c r="Q914" s="40" t="s">
        <v>1966</v>
      </c>
      <c r="R914" s="41">
        <f t="shared" ref="R914:R923" si="620">D914-K914</f>
        <v>17</v>
      </c>
      <c r="S914" s="22">
        <f t="shared" ref="S914:S923" si="621">L914</f>
        <v>2999.21739130435</v>
      </c>
      <c r="T914" s="42">
        <f t="shared" ref="T914:T923" si="622">R914*S914</f>
        <v>50986.6956521739</v>
      </c>
    </row>
    <row r="915" ht="13.2" customHeight="1" spans="1:20">
      <c r="A915" s="15" t="s">
        <v>1986</v>
      </c>
      <c r="B915" s="16" t="s">
        <v>1970</v>
      </c>
      <c r="C915" s="17" t="s">
        <v>1466</v>
      </c>
      <c r="D915" s="18" t="s">
        <v>1113</v>
      </c>
      <c r="E915" s="22">
        <f t="shared" si="617"/>
        <v>2877.59420289855</v>
      </c>
      <c r="F915" s="20" t="s">
        <v>1987</v>
      </c>
      <c r="H915" s="21" t="s">
        <v>1986</v>
      </c>
      <c r="I915" s="39" t="s">
        <v>1970</v>
      </c>
      <c r="J915" s="40" t="s">
        <v>1466</v>
      </c>
      <c r="K915" s="46">
        <v>52</v>
      </c>
      <c r="L915" s="22">
        <f t="shared" si="618"/>
        <v>2877.59420289855</v>
      </c>
      <c r="M915" s="42">
        <f t="shared" si="619"/>
        <v>149634.898550725</v>
      </c>
      <c r="N915" s="43"/>
      <c r="O915" s="21" t="s">
        <v>1986</v>
      </c>
      <c r="P915" s="39" t="s">
        <v>1970</v>
      </c>
      <c r="Q915" s="40" t="s">
        <v>1466</v>
      </c>
      <c r="R915" s="41">
        <f t="shared" si="620"/>
        <v>17</v>
      </c>
      <c r="S915" s="22">
        <f t="shared" si="621"/>
        <v>2877.59420289855</v>
      </c>
      <c r="T915" s="42">
        <f t="shared" si="622"/>
        <v>48919.1014492754</v>
      </c>
    </row>
    <row r="916" ht="13.9" customHeight="1" spans="1:20">
      <c r="A916" s="15" t="s">
        <v>1988</v>
      </c>
      <c r="B916" s="16" t="s">
        <v>1973</v>
      </c>
      <c r="C916" s="17" t="s">
        <v>130</v>
      </c>
      <c r="D916" s="18" t="s">
        <v>1113</v>
      </c>
      <c r="E916" s="22">
        <f t="shared" si="617"/>
        <v>915.594202898551</v>
      </c>
      <c r="F916" s="20" t="s">
        <v>1989</v>
      </c>
      <c r="H916" s="21" t="s">
        <v>1988</v>
      </c>
      <c r="I916" s="39" t="s">
        <v>1973</v>
      </c>
      <c r="J916" s="40" t="s">
        <v>130</v>
      </c>
      <c r="K916" s="46">
        <v>52</v>
      </c>
      <c r="L916" s="22">
        <f t="shared" si="618"/>
        <v>915.594202898551</v>
      </c>
      <c r="M916" s="42">
        <f t="shared" si="619"/>
        <v>47610.8985507247</v>
      </c>
      <c r="N916" s="43"/>
      <c r="O916" s="21" t="s">
        <v>1988</v>
      </c>
      <c r="P916" s="39" t="s">
        <v>1973</v>
      </c>
      <c r="Q916" s="40" t="s">
        <v>130</v>
      </c>
      <c r="R916" s="41">
        <f t="shared" si="620"/>
        <v>17</v>
      </c>
      <c r="S916" s="22">
        <f t="shared" si="621"/>
        <v>915.594202898551</v>
      </c>
      <c r="T916" s="42">
        <f t="shared" si="622"/>
        <v>15565.1014492754</v>
      </c>
    </row>
    <row r="917" ht="13.2" customHeight="1" spans="1:20">
      <c r="A917" s="15" t="s">
        <v>1990</v>
      </c>
      <c r="B917" s="16" t="s">
        <v>1976</v>
      </c>
      <c r="C917" s="17" t="s">
        <v>130</v>
      </c>
      <c r="D917" s="18" t="s">
        <v>1113</v>
      </c>
      <c r="E917" s="22">
        <f t="shared" si="617"/>
        <v>109</v>
      </c>
      <c r="F917" s="20" t="s">
        <v>1991</v>
      </c>
      <c r="H917" s="21" t="s">
        <v>1990</v>
      </c>
      <c r="I917" s="39" t="s">
        <v>1976</v>
      </c>
      <c r="J917" s="40" t="s">
        <v>130</v>
      </c>
      <c r="K917" s="46">
        <v>52</v>
      </c>
      <c r="L917" s="22">
        <f t="shared" si="618"/>
        <v>109</v>
      </c>
      <c r="M917" s="42">
        <f t="shared" si="619"/>
        <v>5668</v>
      </c>
      <c r="N917" s="43"/>
      <c r="O917" s="21" t="s">
        <v>1990</v>
      </c>
      <c r="P917" s="39" t="s">
        <v>1976</v>
      </c>
      <c r="Q917" s="40" t="s">
        <v>130</v>
      </c>
      <c r="R917" s="41">
        <f t="shared" si="620"/>
        <v>17</v>
      </c>
      <c r="S917" s="22">
        <f t="shared" si="621"/>
        <v>109</v>
      </c>
      <c r="T917" s="42">
        <f t="shared" si="622"/>
        <v>1853</v>
      </c>
    </row>
    <row r="918" ht="13.2" customHeight="1" spans="1:20">
      <c r="A918" s="15" t="s">
        <v>1992</v>
      </c>
      <c r="B918" s="16" t="s">
        <v>1979</v>
      </c>
      <c r="C918" s="17" t="s">
        <v>113</v>
      </c>
      <c r="D918" s="18" t="s">
        <v>1113</v>
      </c>
      <c r="E918" s="22">
        <f t="shared" si="617"/>
        <v>1619.53623188406</v>
      </c>
      <c r="F918" s="20" t="s">
        <v>1993</v>
      </c>
      <c r="H918" s="21" t="s">
        <v>1992</v>
      </c>
      <c r="I918" s="39" t="s">
        <v>1979</v>
      </c>
      <c r="J918" s="40" t="s">
        <v>113</v>
      </c>
      <c r="K918" s="46">
        <v>52</v>
      </c>
      <c r="L918" s="22">
        <f t="shared" si="618"/>
        <v>1619.53623188406</v>
      </c>
      <c r="M918" s="42">
        <f t="shared" si="619"/>
        <v>84215.8840579711</v>
      </c>
      <c r="N918" s="43"/>
      <c r="O918" s="21" t="s">
        <v>1992</v>
      </c>
      <c r="P918" s="39" t="s">
        <v>1979</v>
      </c>
      <c r="Q918" s="40" t="s">
        <v>113</v>
      </c>
      <c r="R918" s="41">
        <f t="shared" si="620"/>
        <v>17</v>
      </c>
      <c r="S918" s="22">
        <f t="shared" si="621"/>
        <v>1619.53623188406</v>
      </c>
      <c r="T918" s="42">
        <f t="shared" si="622"/>
        <v>27532.115942029</v>
      </c>
    </row>
    <row r="919" ht="13.9" customHeight="1" spans="1:20">
      <c r="A919" s="15" t="s">
        <v>1994</v>
      </c>
      <c r="B919" s="16" t="s">
        <v>1995</v>
      </c>
      <c r="C919" s="17" t="s">
        <v>130</v>
      </c>
      <c r="D919" s="18" t="s">
        <v>1414</v>
      </c>
      <c r="E919" s="22">
        <f t="shared" si="617"/>
        <v>1951.75</v>
      </c>
      <c r="F919" s="20" t="s">
        <v>1996</v>
      </c>
      <c r="H919" s="21" t="s">
        <v>1994</v>
      </c>
      <c r="I919" s="39" t="s">
        <v>1995</v>
      </c>
      <c r="J919" s="40" t="s">
        <v>130</v>
      </c>
      <c r="K919" s="46">
        <v>4</v>
      </c>
      <c r="L919" s="22">
        <f t="shared" si="618"/>
        <v>1951.75</v>
      </c>
      <c r="M919" s="42">
        <f t="shared" si="619"/>
        <v>7807</v>
      </c>
      <c r="N919" s="43"/>
      <c r="O919" s="21" t="s">
        <v>1994</v>
      </c>
      <c r="P919" s="39" t="s">
        <v>1995</v>
      </c>
      <c r="Q919" s="40" t="s">
        <v>130</v>
      </c>
      <c r="R919" s="41">
        <f t="shared" si="620"/>
        <v>0</v>
      </c>
      <c r="S919" s="22">
        <f t="shared" si="621"/>
        <v>1951.75</v>
      </c>
      <c r="T919" s="42">
        <f t="shared" si="622"/>
        <v>0</v>
      </c>
    </row>
    <row r="920" ht="13.2" customHeight="1" spans="1:20">
      <c r="A920" s="15" t="s">
        <v>1997</v>
      </c>
      <c r="B920" s="16" t="s">
        <v>1998</v>
      </c>
      <c r="C920" s="17" t="s">
        <v>108</v>
      </c>
      <c r="D920" s="18" t="s">
        <v>1999</v>
      </c>
      <c r="E920" s="22">
        <f t="shared" si="617"/>
        <v>24.5285714285714</v>
      </c>
      <c r="F920" s="20" t="s">
        <v>2000</v>
      </c>
      <c r="H920" s="21" t="s">
        <v>1997</v>
      </c>
      <c r="I920" s="39" t="s">
        <v>1998</v>
      </c>
      <c r="J920" s="40" t="s">
        <v>108</v>
      </c>
      <c r="K920" s="46">
        <v>280</v>
      </c>
      <c r="L920" s="22">
        <f t="shared" si="618"/>
        <v>24.5285714285714</v>
      </c>
      <c r="M920" s="42">
        <f t="shared" si="619"/>
        <v>6867.99999999999</v>
      </c>
      <c r="N920" s="43"/>
      <c r="O920" s="21" t="s">
        <v>1997</v>
      </c>
      <c r="P920" s="39" t="s">
        <v>1998</v>
      </c>
      <c r="Q920" s="40" t="s">
        <v>108</v>
      </c>
      <c r="R920" s="41">
        <f t="shared" si="620"/>
        <v>0</v>
      </c>
      <c r="S920" s="22">
        <f t="shared" si="621"/>
        <v>24.5285714285714</v>
      </c>
      <c r="T920" s="42">
        <f t="shared" si="622"/>
        <v>0</v>
      </c>
    </row>
    <row r="921" ht="13.2" customHeight="1" spans="1:20">
      <c r="A921" s="15" t="s">
        <v>2001</v>
      </c>
      <c r="B921" s="16" t="s">
        <v>2002</v>
      </c>
      <c r="C921" s="17" t="s">
        <v>108</v>
      </c>
      <c r="D921" s="18" t="s">
        <v>1999</v>
      </c>
      <c r="E921" s="22">
        <f t="shared" si="617"/>
        <v>87.4607142857143</v>
      </c>
      <c r="F921" s="20" t="s">
        <v>2003</v>
      </c>
      <c r="H921" s="21" t="s">
        <v>2001</v>
      </c>
      <c r="I921" s="39" t="s">
        <v>2002</v>
      </c>
      <c r="J921" s="40" t="s">
        <v>108</v>
      </c>
      <c r="K921" s="46">
        <v>280</v>
      </c>
      <c r="L921" s="22">
        <f t="shared" si="618"/>
        <v>87.4607142857143</v>
      </c>
      <c r="M921" s="42">
        <f t="shared" si="619"/>
        <v>24489</v>
      </c>
      <c r="N921" s="43"/>
      <c r="O921" s="21" t="s">
        <v>2001</v>
      </c>
      <c r="P921" s="39" t="s">
        <v>2002</v>
      </c>
      <c r="Q921" s="40" t="s">
        <v>108</v>
      </c>
      <c r="R921" s="41">
        <f t="shared" si="620"/>
        <v>0</v>
      </c>
      <c r="S921" s="22">
        <f t="shared" si="621"/>
        <v>87.4607142857143</v>
      </c>
      <c r="T921" s="42">
        <f t="shared" si="622"/>
        <v>0</v>
      </c>
    </row>
    <row r="922" ht="13.9" customHeight="1" spans="1:20">
      <c r="A922" s="15" t="s">
        <v>2004</v>
      </c>
      <c r="B922" s="16" t="s">
        <v>2005</v>
      </c>
      <c r="C922" s="17" t="s">
        <v>130</v>
      </c>
      <c r="D922" s="18" t="s">
        <v>2006</v>
      </c>
      <c r="E922" s="22">
        <f t="shared" si="617"/>
        <v>327</v>
      </c>
      <c r="F922" s="20" t="s">
        <v>2007</v>
      </c>
      <c r="H922" s="21" t="s">
        <v>2004</v>
      </c>
      <c r="I922" s="39" t="s">
        <v>2005</v>
      </c>
      <c r="J922" s="40" t="s">
        <v>130</v>
      </c>
      <c r="K922" s="46">
        <v>79</v>
      </c>
      <c r="L922" s="22">
        <f t="shared" si="618"/>
        <v>327</v>
      </c>
      <c r="M922" s="42">
        <f t="shared" si="619"/>
        <v>25833</v>
      </c>
      <c r="N922" s="43"/>
      <c r="O922" s="21" t="s">
        <v>2004</v>
      </c>
      <c r="P922" s="39" t="s">
        <v>2005</v>
      </c>
      <c r="Q922" s="40" t="s">
        <v>130</v>
      </c>
      <c r="R922" s="41">
        <f t="shared" si="620"/>
        <v>26</v>
      </c>
      <c r="S922" s="22">
        <f t="shared" si="621"/>
        <v>327</v>
      </c>
      <c r="T922" s="42">
        <f t="shared" si="622"/>
        <v>8502</v>
      </c>
    </row>
    <row r="923" ht="13.2" customHeight="1" spans="1:20">
      <c r="A923" s="15" t="s">
        <v>2008</v>
      </c>
      <c r="B923" s="16" t="s">
        <v>2009</v>
      </c>
      <c r="C923" s="17" t="s">
        <v>108</v>
      </c>
      <c r="D923" s="18" t="s">
        <v>1618</v>
      </c>
      <c r="E923" s="22">
        <f t="shared" si="617"/>
        <v>2.18</v>
      </c>
      <c r="F923" s="20" t="s">
        <v>2010</v>
      </c>
      <c r="H923" s="21" t="s">
        <v>2008</v>
      </c>
      <c r="I923" s="39" t="s">
        <v>2009</v>
      </c>
      <c r="J923" s="40" t="s">
        <v>108</v>
      </c>
      <c r="K923" s="46">
        <v>2625</v>
      </c>
      <c r="L923" s="22">
        <f t="shared" si="618"/>
        <v>2.18</v>
      </c>
      <c r="M923" s="42">
        <f t="shared" si="619"/>
        <v>5722.5</v>
      </c>
      <c r="N923" s="43"/>
      <c r="O923" s="21" t="s">
        <v>2008</v>
      </c>
      <c r="P923" s="39" t="s">
        <v>2009</v>
      </c>
      <c r="Q923" s="40" t="s">
        <v>108</v>
      </c>
      <c r="R923" s="41">
        <f t="shared" si="620"/>
        <v>875</v>
      </c>
      <c r="S923" s="22">
        <f t="shared" si="621"/>
        <v>2.18</v>
      </c>
      <c r="T923" s="42">
        <f t="shared" si="622"/>
        <v>1907.5</v>
      </c>
    </row>
    <row r="924" ht="13.2" customHeight="1" spans="1:20">
      <c r="A924" s="15" t="s">
        <v>2011</v>
      </c>
      <c r="B924" s="16" t="s">
        <v>1983</v>
      </c>
      <c r="C924" s="17"/>
      <c r="D924" s="18"/>
      <c r="E924" s="18"/>
      <c r="F924" s="20"/>
      <c r="H924" s="21" t="s">
        <v>2011</v>
      </c>
      <c r="I924" s="39" t="s">
        <v>1983</v>
      </c>
      <c r="J924" s="40"/>
      <c r="K924" s="46"/>
      <c r="L924" s="47"/>
      <c r="M924" s="44"/>
      <c r="N924" s="45"/>
      <c r="O924" s="21" t="s">
        <v>2011</v>
      </c>
      <c r="P924" s="39" t="s">
        <v>1983</v>
      </c>
      <c r="Q924" s="40"/>
      <c r="R924" s="47"/>
      <c r="S924" s="47"/>
      <c r="T924" s="44"/>
    </row>
    <row r="925" ht="13.9" customHeight="1" spans="1:20">
      <c r="A925" s="15" t="s">
        <v>2012</v>
      </c>
      <c r="B925" s="16" t="s">
        <v>1965</v>
      </c>
      <c r="C925" s="17" t="s">
        <v>1966</v>
      </c>
      <c r="D925" s="18" t="s">
        <v>2013</v>
      </c>
      <c r="E925" s="22">
        <f t="shared" ref="E925:E931" si="623">F925/D925</f>
        <v>2999.23387096774</v>
      </c>
      <c r="F925" s="20" t="s">
        <v>2014</v>
      </c>
      <c r="H925" s="21" t="s">
        <v>2012</v>
      </c>
      <c r="I925" s="39" t="s">
        <v>1965</v>
      </c>
      <c r="J925" s="40" t="s">
        <v>1966</v>
      </c>
      <c r="K925" s="46">
        <v>124</v>
      </c>
      <c r="L925" s="22">
        <f t="shared" ref="L925:L931" si="624">E925</f>
        <v>2999.23387096774</v>
      </c>
      <c r="M925" s="42">
        <f t="shared" ref="M925:M931" si="625">K925*L925</f>
        <v>371905</v>
      </c>
      <c r="N925" s="43"/>
      <c r="O925" s="21" t="s">
        <v>2012</v>
      </c>
      <c r="P925" s="39" t="s">
        <v>1965</v>
      </c>
      <c r="Q925" s="40" t="s">
        <v>1966</v>
      </c>
      <c r="R925" s="41">
        <f t="shared" ref="R925:R931" si="626">D925-K925</f>
        <v>0</v>
      </c>
      <c r="S925" s="22">
        <f t="shared" ref="S925:S931" si="627">L925</f>
        <v>2999.23387096774</v>
      </c>
      <c r="T925" s="42">
        <f t="shared" ref="T925:T931" si="628">R925*S925</f>
        <v>0</v>
      </c>
    </row>
    <row r="926" ht="13.2" customHeight="1" spans="1:20">
      <c r="A926" s="15" t="s">
        <v>2015</v>
      </c>
      <c r="B926" s="16" t="s">
        <v>1970</v>
      </c>
      <c r="C926" s="17" t="s">
        <v>1466</v>
      </c>
      <c r="D926" s="18" t="s">
        <v>2013</v>
      </c>
      <c r="E926" s="22">
        <f t="shared" si="623"/>
        <v>2877.59677419355</v>
      </c>
      <c r="F926" s="20" t="s">
        <v>2016</v>
      </c>
      <c r="H926" s="21" t="s">
        <v>2015</v>
      </c>
      <c r="I926" s="39" t="s">
        <v>1970</v>
      </c>
      <c r="J926" s="40" t="s">
        <v>1466</v>
      </c>
      <c r="K926" s="46">
        <v>124</v>
      </c>
      <c r="L926" s="22">
        <f t="shared" si="624"/>
        <v>2877.59677419355</v>
      </c>
      <c r="M926" s="42">
        <f t="shared" si="625"/>
        <v>356822</v>
      </c>
      <c r="N926" s="43"/>
      <c r="O926" s="21" t="s">
        <v>2015</v>
      </c>
      <c r="P926" s="39" t="s">
        <v>1970</v>
      </c>
      <c r="Q926" s="40" t="s">
        <v>1466</v>
      </c>
      <c r="R926" s="41">
        <f t="shared" si="626"/>
        <v>0</v>
      </c>
      <c r="S926" s="22">
        <f t="shared" si="627"/>
        <v>2877.59677419355</v>
      </c>
      <c r="T926" s="42">
        <f t="shared" si="628"/>
        <v>0</v>
      </c>
    </row>
    <row r="927" ht="13.9" customHeight="1" spans="1:20">
      <c r="A927" s="15" t="s">
        <v>2017</v>
      </c>
      <c r="B927" s="16" t="s">
        <v>1973</v>
      </c>
      <c r="C927" s="17" t="s">
        <v>130</v>
      </c>
      <c r="D927" s="18" t="s">
        <v>2013</v>
      </c>
      <c r="E927" s="22">
        <f t="shared" si="623"/>
        <v>915.596774193548</v>
      </c>
      <c r="F927" s="20" t="s">
        <v>2018</v>
      </c>
      <c r="H927" s="21" t="s">
        <v>2017</v>
      </c>
      <c r="I927" s="39" t="s">
        <v>1973</v>
      </c>
      <c r="J927" s="40" t="s">
        <v>130</v>
      </c>
      <c r="K927" s="46">
        <v>124</v>
      </c>
      <c r="L927" s="22">
        <f t="shared" si="624"/>
        <v>915.596774193548</v>
      </c>
      <c r="M927" s="42">
        <f t="shared" si="625"/>
        <v>113534</v>
      </c>
      <c r="N927" s="43"/>
      <c r="O927" s="21" t="s">
        <v>2017</v>
      </c>
      <c r="P927" s="39" t="s">
        <v>1973</v>
      </c>
      <c r="Q927" s="40" t="s">
        <v>130</v>
      </c>
      <c r="R927" s="41">
        <f t="shared" si="626"/>
        <v>0</v>
      </c>
      <c r="S927" s="22">
        <f t="shared" si="627"/>
        <v>915.596774193548</v>
      </c>
      <c r="T927" s="42">
        <f t="shared" si="628"/>
        <v>0</v>
      </c>
    </row>
    <row r="928" ht="13.2" customHeight="1" spans="1:20">
      <c r="A928" s="15" t="s">
        <v>2019</v>
      </c>
      <c r="B928" s="16" t="s">
        <v>1976</v>
      </c>
      <c r="C928" s="17" t="s">
        <v>130</v>
      </c>
      <c r="D928" s="18" t="s">
        <v>2013</v>
      </c>
      <c r="E928" s="22">
        <f t="shared" si="623"/>
        <v>109</v>
      </c>
      <c r="F928" s="20" t="s">
        <v>2020</v>
      </c>
      <c r="H928" s="21" t="s">
        <v>2019</v>
      </c>
      <c r="I928" s="39" t="s">
        <v>1976</v>
      </c>
      <c r="J928" s="40" t="s">
        <v>130</v>
      </c>
      <c r="K928" s="46">
        <v>124</v>
      </c>
      <c r="L928" s="22">
        <f t="shared" si="624"/>
        <v>109</v>
      </c>
      <c r="M928" s="42">
        <f t="shared" si="625"/>
        <v>13516</v>
      </c>
      <c r="N928" s="43"/>
      <c r="O928" s="21" t="s">
        <v>2019</v>
      </c>
      <c r="P928" s="39" t="s">
        <v>1976</v>
      </c>
      <c r="Q928" s="40" t="s">
        <v>130</v>
      </c>
      <c r="R928" s="41">
        <f t="shared" si="626"/>
        <v>0</v>
      </c>
      <c r="S928" s="22">
        <f t="shared" si="627"/>
        <v>109</v>
      </c>
      <c r="T928" s="42">
        <f t="shared" si="628"/>
        <v>0</v>
      </c>
    </row>
    <row r="929" ht="13.2" customHeight="1" spans="1:20">
      <c r="A929" s="15" t="s">
        <v>2021</v>
      </c>
      <c r="B929" s="16" t="s">
        <v>1979</v>
      </c>
      <c r="C929" s="17" t="s">
        <v>113</v>
      </c>
      <c r="D929" s="18" t="s">
        <v>2013</v>
      </c>
      <c r="E929" s="22">
        <f t="shared" si="623"/>
        <v>1619.54032258065</v>
      </c>
      <c r="F929" s="20" t="s">
        <v>2022</v>
      </c>
      <c r="H929" s="21" t="s">
        <v>2021</v>
      </c>
      <c r="I929" s="39" t="s">
        <v>1979</v>
      </c>
      <c r="J929" s="40" t="s">
        <v>113</v>
      </c>
      <c r="K929" s="46">
        <v>124</v>
      </c>
      <c r="L929" s="22">
        <f t="shared" si="624"/>
        <v>1619.54032258065</v>
      </c>
      <c r="M929" s="42">
        <f t="shared" si="625"/>
        <v>200823.000000001</v>
      </c>
      <c r="N929" s="43"/>
      <c r="O929" s="21" t="s">
        <v>2021</v>
      </c>
      <c r="P929" s="39" t="s">
        <v>1979</v>
      </c>
      <c r="Q929" s="40" t="s">
        <v>113</v>
      </c>
      <c r="R929" s="41">
        <f t="shared" si="626"/>
        <v>0</v>
      </c>
      <c r="S929" s="22">
        <f t="shared" si="627"/>
        <v>1619.54032258065</v>
      </c>
      <c r="T929" s="42">
        <f t="shared" si="628"/>
        <v>0</v>
      </c>
    </row>
    <row r="930" ht="13.9" customHeight="1" spans="1:20">
      <c r="A930" s="15" t="s">
        <v>2023</v>
      </c>
      <c r="B930" s="16" t="s">
        <v>2005</v>
      </c>
      <c r="C930" s="17" t="s">
        <v>130</v>
      </c>
      <c r="D930" s="18" t="s">
        <v>2024</v>
      </c>
      <c r="E930" s="22">
        <f t="shared" si="623"/>
        <v>327</v>
      </c>
      <c r="F930" s="20" t="s">
        <v>2025</v>
      </c>
      <c r="H930" s="21" t="s">
        <v>2023</v>
      </c>
      <c r="I930" s="39" t="s">
        <v>2005</v>
      </c>
      <c r="J930" s="40" t="s">
        <v>130</v>
      </c>
      <c r="K930" s="46">
        <v>82</v>
      </c>
      <c r="L930" s="22">
        <f t="shared" si="624"/>
        <v>327</v>
      </c>
      <c r="M930" s="42">
        <f t="shared" si="625"/>
        <v>26814</v>
      </c>
      <c r="N930" s="43"/>
      <c r="O930" s="21" t="s">
        <v>2023</v>
      </c>
      <c r="P930" s="39" t="s">
        <v>2005</v>
      </c>
      <c r="Q930" s="40" t="s">
        <v>130</v>
      </c>
      <c r="R930" s="41">
        <f t="shared" si="626"/>
        <v>0</v>
      </c>
      <c r="S930" s="22">
        <f t="shared" si="627"/>
        <v>327</v>
      </c>
      <c r="T930" s="42">
        <f t="shared" si="628"/>
        <v>0</v>
      </c>
    </row>
    <row r="931" ht="13.2" customHeight="1" spans="1:20">
      <c r="A931" s="15" t="s">
        <v>2026</v>
      </c>
      <c r="B931" s="16" t="s">
        <v>2009</v>
      </c>
      <c r="C931" s="17" t="s">
        <v>108</v>
      </c>
      <c r="D931" s="18" t="s">
        <v>2027</v>
      </c>
      <c r="E931" s="22">
        <f t="shared" si="623"/>
        <v>2.18</v>
      </c>
      <c r="F931" s="20" t="s">
        <v>2028</v>
      </c>
      <c r="H931" s="21" t="s">
        <v>2026</v>
      </c>
      <c r="I931" s="39" t="s">
        <v>2009</v>
      </c>
      <c r="J931" s="40" t="s">
        <v>108</v>
      </c>
      <c r="K931" s="46">
        <v>2800</v>
      </c>
      <c r="L931" s="22">
        <f t="shared" si="624"/>
        <v>2.18</v>
      </c>
      <c r="M931" s="42">
        <f t="shared" si="625"/>
        <v>6104</v>
      </c>
      <c r="N931" s="43"/>
      <c r="O931" s="21" t="s">
        <v>2026</v>
      </c>
      <c r="P931" s="39" t="s">
        <v>2009</v>
      </c>
      <c r="Q931" s="40" t="s">
        <v>108</v>
      </c>
      <c r="R931" s="41">
        <f t="shared" si="626"/>
        <v>0</v>
      </c>
      <c r="S931" s="22">
        <f t="shared" si="627"/>
        <v>2.18</v>
      </c>
      <c r="T931" s="42">
        <f t="shared" si="628"/>
        <v>0</v>
      </c>
    </row>
    <row r="932" ht="13.2" customHeight="1" spans="1:20">
      <c r="A932" s="15"/>
      <c r="B932" s="16"/>
      <c r="C932" s="17"/>
      <c r="D932" s="18"/>
      <c r="E932" s="18"/>
      <c r="F932" s="20"/>
      <c r="H932" s="21"/>
      <c r="I932" s="39"/>
      <c r="J932" s="40"/>
      <c r="K932" s="41"/>
      <c r="L932" s="47"/>
      <c r="M932" s="44"/>
      <c r="N932" s="45"/>
      <c r="O932" s="21"/>
      <c r="P932" s="39"/>
      <c r="Q932" s="40"/>
      <c r="R932" s="47"/>
      <c r="S932" s="47"/>
      <c r="T932" s="44"/>
    </row>
    <row r="933" ht="13.9" customHeight="1" spans="1:20">
      <c r="A933" s="15"/>
      <c r="B933" s="16"/>
      <c r="C933" s="17"/>
      <c r="D933" s="18"/>
      <c r="E933" s="18"/>
      <c r="F933" s="20"/>
      <c r="H933" s="21"/>
      <c r="I933" s="39"/>
      <c r="J933" s="40"/>
      <c r="K933" s="41"/>
      <c r="L933" s="47"/>
      <c r="M933" s="44"/>
      <c r="N933" s="45"/>
      <c r="O933" s="21"/>
      <c r="P933" s="39"/>
      <c r="Q933" s="40"/>
      <c r="R933" s="47"/>
      <c r="S933" s="47"/>
      <c r="T933" s="44"/>
    </row>
    <row r="934" ht="13.2" customHeight="1" spans="1:20">
      <c r="A934" s="15"/>
      <c r="B934" s="16"/>
      <c r="C934" s="17"/>
      <c r="D934" s="18"/>
      <c r="E934" s="18"/>
      <c r="F934" s="20"/>
      <c r="H934" s="21"/>
      <c r="I934" s="39"/>
      <c r="J934" s="40"/>
      <c r="K934" s="41"/>
      <c r="L934" s="47"/>
      <c r="M934" s="44"/>
      <c r="N934" s="45"/>
      <c r="O934" s="21"/>
      <c r="P934" s="39"/>
      <c r="Q934" s="40"/>
      <c r="R934" s="47"/>
      <c r="S934" s="47"/>
      <c r="T934" s="44"/>
    </row>
    <row r="935" ht="13.9" customHeight="1" spans="1:20">
      <c r="A935" s="15"/>
      <c r="B935" s="16"/>
      <c r="C935" s="17"/>
      <c r="D935" s="18"/>
      <c r="E935" s="18"/>
      <c r="F935" s="20"/>
      <c r="H935" s="21"/>
      <c r="I935" s="39"/>
      <c r="J935" s="40"/>
      <c r="K935" s="41"/>
      <c r="L935" s="47"/>
      <c r="M935" s="44"/>
      <c r="N935" s="45"/>
      <c r="O935" s="21"/>
      <c r="P935" s="39"/>
      <c r="Q935" s="40"/>
      <c r="R935" s="47"/>
      <c r="S935" s="47"/>
      <c r="T935" s="44"/>
    </row>
    <row r="936" ht="13.2" customHeight="1" spans="1:20">
      <c r="A936" s="15"/>
      <c r="B936" s="16"/>
      <c r="C936" s="17"/>
      <c r="D936" s="18"/>
      <c r="E936" s="18"/>
      <c r="F936" s="20"/>
      <c r="H936" s="21"/>
      <c r="I936" s="39"/>
      <c r="J936" s="40"/>
      <c r="K936" s="41"/>
      <c r="L936" s="47"/>
      <c r="M936" s="44"/>
      <c r="N936" s="45"/>
      <c r="O936" s="21"/>
      <c r="P936" s="39"/>
      <c r="Q936" s="40"/>
      <c r="R936" s="47"/>
      <c r="S936" s="47"/>
      <c r="T936" s="44"/>
    </row>
    <row r="937" ht="13.2" customHeight="1" spans="1:20">
      <c r="A937" s="15"/>
      <c r="B937" s="16"/>
      <c r="C937" s="17"/>
      <c r="D937" s="18"/>
      <c r="E937" s="18"/>
      <c r="F937" s="20"/>
      <c r="H937" s="21"/>
      <c r="I937" s="39"/>
      <c r="J937" s="40"/>
      <c r="K937" s="41"/>
      <c r="L937" s="47"/>
      <c r="M937" s="44"/>
      <c r="N937" s="45"/>
      <c r="O937" s="21"/>
      <c r="P937" s="39"/>
      <c r="Q937" s="40"/>
      <c r="R937" s="47"/>
      <c r="S937" s="47"/>
      <c r="T937" s="44"/>
    </row>
    <row r="938" ht="13.9" customHeight="1" spans="1:20">
      <c r="A938" s="15"/>
      <c r="B938" s="16"/>
      <c r="C938" s="17"/>
      <c r="D938" s="18"/>
      <c r="E938" s="18"/>
      <c r="F938" s="20"/>
      <c r="H938" s="21"/>
      <c r="I938" s="39"/>
      <c r="J938" s="40"/>
      <c r="K938" s="41"/>
      <c r="L938" s="47"/>
      <c r="M938" s="44"/>
      <c r="N938" s="45"/>
      <c r="O938" s="21"/>
      <c r="P938" s="39"/>
      <c r="Q938" s="40"/>
      <c r="R938" s="47"/>
      <c r="S938" s="47"/>
      <c r="T938" s="44"/>
    </row>
    <row r="939" ht="13.2" customHeight="1" spans="1:20">
      <c r="A939" s="15"/>
      <c r="B939" s="16"/>
      <c r="C939" s="17"/>
      <c r="D939" s="18"/>
      <c r="E939" s="18"/>
      <c r="F939" s="20"/>
      <c r="H939" s="21"/>
      <c r="I939" s="39"/>
      <c r="J939" s="40"/>
      <c r="K939" s="41"/>
      <c r="L939" s="47"/>
      <c r="M939" s="44"/>
      <c r="N939" s="45"/>
      <c r="O939" s="21"/>
      <c r="P939" s="39"/>
      <c r="Q939" s="40"/>
      <c r="R939" s="47"/>
      <c r="S939" s="47"/>
      <c r="T939" s="44"/>
    </row>
    <row r="940" ht="13.2" customHeight="1" spans="1:20">
      <c r="A940" s="15"/>
      <c r="B940" s="16"/>
      <c r="C940" s="17"/>
      <c r="D940" s="18"/>
      <c r="E940" s="18"/>
      <c r="F940" s="20"/>
      <c r="H940" s="21"/>
      <c r="I940" s="39"/>
      <c r="J940" s="40"/>
      <c r="K940" s="41"/>
      <c r="L940" s="47"/>
      <c r="M940" s="44"/>
      <c r="N940" s="45"/>
      <c r="O940" s="21"/>
      <c r="P940" s="39"/>
      <c r="Q940" s="40"/>
      <c r="R940" s="47"/>
      <c r="S940" s="47"/>
      <c r="T940" s="44"/>
    </row>
    <row r="941" ht="13.9" customHeight="1" spans="1:20">
      <c r="A941" s="15"/>
      <c r="B941" s="16"/>
      <c r="C941" s="17"/>
      <c r="D941" s="18"/>
      <c r="E941" s="18"/>
      <c r="F941" s="20"/>
      <c r="H941" s="21"/>
      <c r="I941" s="39"/>
      <c r="J941" s="40"/>
      <c r="K941" s="41"/>
      <c r="L941" s="47"/>
      <c r="M941" s="44"/>
      <c r="N941" s="45"/>
      <c r="O941" s="21"/>
      <c r="P941" s="39"/>
      <c r="Q941" s="40"/>
      <c r="R941" s="47"/>
      <c r="S941" s="47"/>
      <c r="T941" s="44"/>
    </row>
    <row r="942" ht="13.2" customHeight="1" spans="1:20">
      <c r="A942" s="15"/>
      <c r="B942" s="16"/>
      <c r="C942" s="17"/>
      <c r="D942" s="18"/>
      <c r="E942" s="18"/>
      <c r="F942" s="20"/>
      <c r="H942" s="21"/>
      <c r="I942" s="39"/>
      <c r="J942" s="40"/>
      <c r="K942" s="41"/>
      <c r="L942" s="47"/>
      <c r="M942" s="44"/>
      <c r="N942" s="45"/>
      <c r="O942" s="21"/>
      <c r="P942" s="39"/>
      <c r="Q942" s="40"/>
      <c r="R942" s="47"/>
      <c r="S942" s="47"/>
      <c r="T942" s="44"/>
    </row>
    <row r="943" ht="13.9" customHeight="1" spans="1:20">
      <c r="A943" s="15"/>
      <c r="B943" s="16"/>
      <c r="C943" s="17"/>
      <c r="D943" s="18"/>
      <c r="E943" s="18"/>
      <c r="F943" s="20"/>
      <c r="H943" s="21"/>
      <c r="I943" s="39"/>
      <c r="J943" s="40"/>
      <c r="K943" s="41"/>
      <c r="L943" s="47"/>
      <c r="M943" s="44"/>
      <c r="N943" s="45"/>
      <c r="O943" s="21"/>
      <c r="P943" s="39"/>
      <c r="Q943" s="40"/>
      <c r="R943" s="47"/>
      <c r="S943" s="47"/>
      <c r="T943" s="44"/>
    </row>
    <row r="944" ht="13.2" customHeight="1" spans="1:20">
      <c r="A944" s="15"/>
      <c r="B944" s="16"/>
      <c r="C944" s="17"/>
      <c r="D944" s="18"/>
      <c r="E944" s="18"/>
      <c r="F944" s="20"/>
      <c r="H944" s="21"/>
      <c r="I944" s="39"/>
      <c r="J944" s="40"/>
      <c r="K944" s="41"/>
      <c r="L944" s="47"/>
      <c r="M944" s="44"/>
      <c r="N944" s="45"/>
      <c r="O944" s="21"/>
      <c r="P944" s="39"/>
      <c r="Q944" s="40"/>
      <c r="R944" s="47"/>
      <c r="S944" s="47"/>
      <c r="T944" s="44"/>
    </row>
    <row r="945" ht="13.2" customHeight="1" spans="1:20">
      <c r="A945" s="15"/>
      <c r="B945" s="16"/>
      <c r="C945" s="17"/>
      <c r="D945" s="18"/>
      <c r="E945" s="18"/>
      <c r="F945" s="20"/>
      <c r="H945" s="21"/>
      <c r="I945" s="39"/>
      <c r="J945" s="40"/>
      <c r="K945" s="41"/>
      <c r="L945" s="47"/>
      <c r="M945" s="44"/>
      <c r="N945" s="45"/>
      <c r="O945" s="21"/>
      <c r="P945" s="39"/>
      <c r="Q945" s="40"/>
      <c r="R945" s="47"/>
      <c r="S945" s="47"/>
      <c r="T945" s="44"/>
    </row>
    <row r="946" ht="27.85" customHeight="1" spans="1:20">
      <c r="A946" s="23"/>
      <c r="B946" s="24" t="s">
        <v>2029</v>
      </c>
      <c r="C946" s="25" t="s">
        <v>54</v>
      </c>
      <c r="D946" s="25"/>
      <c r="E946" s="25"/>
      <c r="F946" s="26"/>
      <c r="H946" s="27"/>
      <c r="I946" s="48" t="s">
        <v>2029</v>
      </c>
      <c r="J946" s="49">
        <f>SUM(M637:M682)+SUM(M690:M735)+SUM(M743:M788)+SUM(M796:M841)+SUM(M849:M894)+SUM(M902:M945)</f>
        <v>29197910.5197748</v>
      </c>
      <c r="K946" s="49"/>
      <c r="L946" s="50"/>
      <c r="M946" s="51"/>
      <c r="N946" s="35"/>
      <c r="O946" s="27"/>
      <c r="P946" s="48" t="s">
        <v>2029</v>
      </c>
      <c r="Q946" s="49">
        <f>SUM(T637:T682)+SUM(T690:T735)+SUM(T743:T788)+SUM(T796:T841)+SUM(T849:T894)+SUM(T902:T945)</f>
        <v>7265010.48022524</v>
      </c>
      <c r="R946" s="49"/>
      <c r="S946" s="50"/>
      <c r="T946" s="51"/>
    </row>
    <row r="947" ht="16.1" customHeight="1" spans="1:20">
      <c r="A947" s="4" t="s">
        <v>80</v>
      </c>
      <c r="B947" s="4"/>
      <c r="C947" s="5" t="s">
        <v>81</v>
      </c>
      <c r="D947" s="5"/>
      <c r="E947" s="5"/>
      <c r="F947" s="5"/>
      <c r="H947" s="6" t="s">
        <v>80</v>
      </c>
      <c r="I947" s="6"/>
      <c r="J947" s="29" t="s">
        <v>81</v>
      </c>
      <c r="K947" s="30"/>
      <c r="L947" s="29"/>
      <c r="M947" s="29"/>
      <c r="N947" s="29"/>
      <c r="O947" s="6" t="s">
        <v>80</v>
      </c>
      <c r="P947" s="6"/>
      <c r="Q947" s="29" t="s">
        <v>81</v>
      </c>
      <c r="R947" s="29"/>
      <c r="S947" s="29"/>
      <c r="T947" s="29"/>
    </row>
    <row r="948" ht="16.85" customHeight="1" spans="1:20">
      <c r="A948" s="4"/>
      <c r="B948" s="4"/>
      <c r="C948" s="4"/>
      <c r="D948" s="4"/>
      <c r="E948" s="4"/>
      <c r="F948" s="4"/>
      <c r="H948" s="6"/>
      <c r="I948" s="6"/>
      <c r="J948" s="6"/>
      <c r="K948" s="31"/>
      <c r="L948" s="6"/>
      <c r="M948" s="6"/>
      <c r="N948" s="6"/>
      <c r="O948" s="6"/>
      <c r="P948" s="6"/>
      <c r="Q948" s="6"/>
      <c r="R948" s="6"/>
      <c r="S948" s="6"/>
      <c r="T948" s="6"/>
    </row>
    <row r="949" ht="32.95" customHeight="1" spans="1:20">
      <c r="A949" s="2" t="s">
        <v>82</v>
      </c>
      <c r="B949" s="2"/>
      <c r="C949" s="2"/>
      <c r="D949" s="2"/>
      <c r="E949" s="2"/>
      <c r="F949" s="2"/>
      <c r="H949" s="3" t="s">
        <v>82</v>
      </c>
      <c r="I949" s="3"/>
      <c r="J949" s="3"/>
      <c r="K949" s="28"/>
      <c r="L949" s="3"/>
      <c r="M949" s="3"/>
      <c r="N949" s="3"/>
      <c r="O949" s="3" t="s">
        <v>82</v>
      </c>
      <c r="P949" s="3"/>
      <c r="Q949" s="3"/>
      <c r="R949" s="3"/>
      <c r="S949" s="3"/>
      <c r="T949" s="3"/>
    </row>
    <row r="950" ht="13.9" customHeight="1" spans="1:20">
      <c r="A950" s="4" t="s">
        <v>18</v>
      </c>
      <c r="B950" s="4"/>
      <c r="C950" s="5" t="s">
        <v>19</v>
      </c>
      <c r="D950" s="5"/>
      <c r="E950" s="5"/>
      <c r="F950" s="5"/>
      <c r="H950" s="6" t="s">
        <v>18</v>
      </c>
      <c r="I950" s="6"/>
      <c r="J950" s="29" t="s">
        <v>19</v>
      </c>
      <c r="K950" s="30"/>
      <c r="L950" s="29"/>
      <c r="M950" s="29"/>
      <c r="N950" s="29"/>
      <c r="O950" s="6" t="s">
        <v>18</v>
      </c>
      <c r="P950" s="6"/>
      <c r="Q950" s="29" t="s">
        <v>19</v>
      </c>
      <c r="R950" s="29"/>
      <c r="S950" s="29"/>
      <c r="T950" s="29"/>
    </row>
    <row r="951" ht="13.9" customHeight="1" spans="1:20">
      <c r="A951" s="4" t="s">
        <v>20</v>
      </c>
      <c r="B951" s="4"/>
      <c r="C951" s="4"/>
      <c r="D951" s="6" t="s">
        <v>2030</v>
      </c>
      <c r="E951" s="6" t="s">
        <v>84</v>
      </c>
      <c r="F951" s="5" t="s">
        <v>85</v>
      </c>
      <c r="H951" s="6" t="s">
        <v>22</v>
      </c>
      <c r="I951" s="6"/>
      <c r="J951" s="6"/>
      <c r="K951" s="31" t="s">
        <v>2030</v>
      </c>
      <c r="L951" s="6" t="s">
        <v>84</v>
      </c>
      <c r="M951" s="29" t="s">
        <v>85</v>
      </c>
      <c r="N951" s="29"/>
      <c r="O951" s="6" t="s">
        <v>23</v>
      </c>
      <c r="P951" s="6"/>
      <c r="Q951" s="6"/>
      <c r="R951" s="6" t="s">
        <v>2030</v>
      </c>
      <c r="S951" s="6" t="s">
        <v>84</v>
      </c>
      <c r="T951" s="29" t="s">
        <v>85</v>
      </c>
    </row>
    <row r="952" ht="27.85" customHeight="1" spans="1:20">
      <c r="A952" s="7" t="s">
        <v>2031</v>
      </c>
      <c r="B952" s="8"/>
      <c r="C952" s="8"/>
      <c r="D952" s="8"/>
      <c r="E952" s="8"/>
      <c r="F952" s="9"/>
      <c r="H952" s="10" t="s">
        <v>2031</v>
      </c>
      <c r="I952" s="32"/>
      <c r="J952" s="32"/>
      <c r="K952" s="33"/>
      <c r="L952" s="32"/>
      <c r="M952" s="34"/>
      <c r="N952" s="35"/>
      <c r="O952" s="10" t="s">
        <v>2031</v>
      </c>
      <c r="P952" s="32"/>
      <c r="Q952" s="32"/>
      <c r="R952" s="32"/>
      <c r="S952" s="32"/>
      <c r="T952" s="34"/>
    </row>
    <row r="953" ht="13.9" customHeight="1" spans="1:20">
      <c r="A953" s="11" t="s">
        <v>87</v>
      </c>
      <c r="B953" s="12" t="s">
        <v>88</v>
      </c>
      <c r="C953" s="12" t="s">
        <v>89</v>
      </c>
      <c r="D953" s="12" t="s">
        <v>90</v>
      </c>
      <c r="E953" s="12" t="s">
        <v>91</v>
      </c>
      <c r="F953" s="13" t="s">
        <v>92</v>
      </c>
      <c r="H953" s="14" t="s">
        <v>87</v>
      </c>
      <c r="I953" s="36" t="s">
        <v>88</v>
      </c>
      <c r="J953" s="36" t="s">
        <v>89</v>
      </c>
      <c r="K953" s="37" t="s">
        <v>90</v>
      </c>
      <c r="L953" s="36" t="s">
        <v>91</v>
      </c>
      <c r="M953" s="38" t="s">
        <v>92</v>
      </c>
      <c r="N953" s="35"/>
      <c r="O953" s="14" t="s">
        <v>87</v>
      </c>
      <c r="P953" s="36" t="s">
        <v>88</v>
      </c>
      <c r="Q953" s="36" t="s">
        <v>89</v>
      </c>
      <c r="R953" s="36" t="s">
        <v>90</v>
      </c>
      <c r="S953" s="36" t="s">
        <v>91</v>
      </c>
      <c r="T953" s="38" t="s">
        <v>92</v>
      </c>
    </row>
    <row r="954" ht="13.2" customHeight="1" spans="1:20">
      <c r="A954" s="15" t="s">
        <v>2032</v>
      </c>
      <c r="B954" s="16" t="s">
        <v>2033</v>
      </c>
      <c r="C954" s="17" t="s">
        <v>108</v>
      </c>
      <c r="D954" s="18"/>
      <c r="E954" s="18"/>
      <c r="F954" s="20"/>
      <c r="H954" s="21" t="s">
        <v>2032</v>
      </c>
      <c r="I954" s="39" t="s">
        <v>2033</v>
      </c>
      <c r="J954" s="40" t="s">
        <v>108</v>
      </c>
      <c r="K954" s="41"/>
      <c r="L954" s="47"/>
      <c r="M954" s="44"/>
      <c r="N954" s="45"/>
      <c r="O954" s="21" t="s">
        <v>2032</v>
      </c>
      <c r="P954" s="39" t="s">
        <v>2033</v>
      </c>
      <c r="Q954" s="40" t="s">
        <v>108</v>
      </c>
      <c r="R954" s="47"/>
      <c r="S954" s="47"/>
      <c r="T954" s="44"/>
    </row>
    <row r="955" ht="13.9" customHeight="1" spans="1:20">
      <c r="A955" s="15" t="s">
        <v>2034</v>
      </c>
      <c r="B955" s="16" t="s">
        <v>2035</v>
      </c>
      <c r="C955" s="17" t="s">
        <v>108</v>
      </c>
      <c r="D955" s="18" t="s">
        <v>1784</v>
      </c>
      <c r="E955" s="22">
        <f t="shared" ref="E955:E961" si="629">F955/D955</f>
        <v>28.52</v>
      </c>
      <c r="F955" s="20" t="s">
        <v>2036</v>
      </c>
      <c r="H955" s="21" t="s">
        <v>2034</v>
      </c>
      <c r="I955" s="39" t="s">
        <v>2035</v>
      </c>
      <c r="J955" s="40" t="s">
        <v>108</v>
      </c>
      <c r="K955" s="46">
        <v>150</v>
      </c>
      <c r="L955" s="22">
        <f t="shared" ref="L955:L961" si="630">E955</f>
        <v>28.52</v>
      </c>
      <c r="M955" s="42">
        <f t="shared" ref="M955:M961" si="631">K955*L955</f>
        <v>4278</v>
      </c>
      <c r="N955" s="43"/>
      <c r="O955" s="21" t="s">
        <v>2034</v>
      </c>
      <c r="P955" s="39" t="s">
        <v>2035</v>
      </c>
      <c r="Q955" s="40" t="s">
        <v>108</v>
      </c>
      <c r="R955" s="41">
        <f t="shared" ref="R955:R961" si="632">D955-K955</f>
        <v>50</v>
      </c>
      <c r="S955" s="22">
        <f t="shared" ref="S955:S961" si="633">L955</f>
        <v>28.52</v>
      </c>
      <c r="T955" s="42">
        <f t="shared" ref="T955:T961" si="634">R955*S955</f>
        <v>1426</v>
      </c>
    </row>
    <row r="956" ht="13.2" customHeight="1" spans="1:20">
      <c r="A956" s="15" t="s">
        <v>2037</v>
      </c>
      <c r="B956" s="16" t="s">
        <v>2038</v>
      </c>
      <c r="C956" s="17" t="s">
        <v>179</v>
      </c>
      <c r="D956" s="18"/>
      <c r="E956" s="18"/>
      <c r="F956" s="20"/>
      <c r="H956" s="21" t="s">
        <v>2037</v>
      </c>
      <c r="I956" s="39" t="s">
        <v>2038</v>
      </c>
      <c r="J956" s="40" t="s">
        <v>179</v>
      </c>
      <c r="K956" s="46"/>
      <c r="L956" s="47"/>
      <c r="M956" s="44"/>
      <c r="N956" s="45"/>
      <c r="O956" s="21" t="s">
        <v>2037</v>
      </c>
      <c r="P956" s="39" t="s">
        <v>2038</v>
      </c>
      <c r="Q956" s="40" t="s">
        <v>179</v>
      </c>
      <c r="R956" s="47"/>
      <c r="S956" s="47"/>
      <c r="T956" s="44"/>
    </row>
    <row r="957" ht="13.2" customHeight="1" spans="1:20">
      <c r="A957" s="15" t="s">
        <v>2039</v>
      </c>
      <c r="B957" s="16" t="s">
        <v>2038</v>
      </c>
      <c r="C957" s="17" t="s">
        <v>179</v>
      </c>
      <c r="D957" s="18" t="s">
        <v>2040</v>
      </c>
      <c r="E957" s="22">
        <f t="shared" si="629"/>
        <v>12.6899635036496</v>
      </c>
      <c r="F957" s="20" t="s">
        <v>2041</v>
      </c>
      <c r="H957" s="21" t="s">
        <v>2039</v>
      </c>
      <c r="I957" s="39" t="s">
        <v>2038</v>
      </c>
      <c r="J957" s="40" t="s">
        <v>179</v>
      </c>
      <c r="K957" s="46">
        <v>800</v>
      </c>
      <c r="L957" s="22">
        <f t="shared" si="630"/>
        <v>12.6899635036496</v>
      </c>
      <c r="M957" s="42">
        <f t="shared" si="631"/>
        <v>10151.9708029197</v>
      </c>
      <c r="N957" s="43"/>
      <c r="O957" s="21" t="s">
        <v>2039</v>
      </c>
      <c r="P957" s="39" t="s">
        <v>2038</v>
      </c>
      <c r="Q957" s="40" t="s">
        <v>179</v>
      </c>
      <c r="R957" s="41">
        <f t="shared" si="632"/>
        <v>10160</v>
      </c>
      <c r="S957" s="22">
        <f t="shared" si="633"/>
        <v>12.6899635036496</v>
      </c>
      <c r="T957" s="42">
        <f t="shared" si="634"/>
        <v>128930.02919708</v>
      </c>
    </row>
    <row r="958" ht="13.9" customHeight="1" spans="1:20">
      <c r="A958" s="15" t="s">
        <v>2042</v>
      </c>
      <c r="B958" s="16" t="s">
        <v>2043</v>
      </c>
      <c r="C958" s="17"/>
      <c r="D958" s="18"/>
      <c r="E958" s="18"/>
      <c r="F958" s="20"/>
      <c r="H958" s="21" t="s">
        <v>2042</v>
      </c>
      <c r="I958" s="39" t="s">
        <v>2043</v>
      </c>
      <c r="J958" s="40"/>
      <c r="K958" s="46"/>
      <c r="L958" s="47"/>
      <c r="M958" s="44"/>
      <c r="N958" s="45"/>
      <c r="O958" s="21" t="s">
        <v>2042</v>
      </c>
      <c r="P958" s="39" t="s">
        <v>2043</v>
      </c>
      <c r="Q958" s="40"/>
      <c r="R958" s="47"/>
      <c r="S958" s="47"/>
      <c r="T958" s="44"/>
    </row>
    <row r="959" ht="13.2" customHeight="1" spans="1:20">
      <c r="A959" s="15" t="s">
        <v>2044</v>
      </c>
      <c r="B959" s="16" t="s">
        <v>2045</v>
      </c>
      <c r="C959" s="17" t="s">
        <v>2046</v>
      </c>
      <c r="D959" s="18" t="s">
        <v>2047</v>
      </c>
      <c r="E959" s="22">
        <f t="shared" si="629"/>
        <v>2201.57990012484</v>
      </c>
      <c r="F959" s="20" t="s">
        <v>2048</v>
      </c>
      <c r="H959" s="21" t="s">
        <v>2044</v>
      </c>
      <c r="I959" s="39" t="s">
        <v>2045</v>
      </c>
      <c r="J959" s="40" t="s">
        <v>2046</v>
      </c>
      <c r="K959" s="46">
        <v>1387</v>
      </c>
      <c r="L959" s="22">
        <f t="shared" si="630"/>
        <v>2201.57990012484</v>
      </c>
      <c r="M959" s="42">
        <f t="shared" si="631"/>
        <v>3053591.32147315</v>
      </c>
      <c r="N959" s="43"/>
      <c r="O959" s="21" t="s">
        <v>2044</v>
      </c>
      <c r="P959" s="39" t="s">
        <v>2045</v>
      </c>
      <c r="Q959" s="40" t="s">
        <v>2046</v>
      </c>
      <c r="R959" s="41">
        <f t="shared" si="632"/>
        <v>215</v>
      </c>
      <c r="S959" s="22">
        <f t="shared" si="633"/>
        <v>2201.57990012484</v>
      </c>
      <c r="T959" s="42">
        <f t="shared" si="634"/>
        <v>473339.678526841</v>
      </c>
    </row>
    <row r="960" ht="13.9" customHeight="1" spans="1:20">
      <c r="A960" s="15" t="s">
        <v>2049</v>
      </c>
      <c r="B960" s="16" t="s">
        <v>2050</v>
      </c>
      <c r="C960" s="17" t="s">
        <v>189</v>
      </c>
      <c r="D960" s="18" t="s">
        <v>2051</v>
      </c>
      <c r="E960" s="22">
        <f t="shared" si="629"/>
        <v>107.859667359667</v>
      </c>
      <c r="F960" s="20" t="s">
        <v>2052</v>
      </c>
      <c r="H960" s="21" t="s">
        <v>2049</v>
      </c>
      <c r="I960" s="39" t="s">
        <v>2050</v>
      </c>
      <c r="J960" s="40" t="s">
        <v>189</v>
      </c>
      <c r="K960" s="46">
        <v>833</v>
      </c>
      <c r="L960" s="22">
        <f t="shared" si="630"/>
        <v>107.859667359667</v>
      </c>
      <c r="M960" s="42">
        <f t="shared" si="631"/>
        <v>89847.1029106026</v>
      </c>
      <c r="N960" s="43"/>
      <c r="O960" s="21" t="s">
        <v>2049</v>
      </c>
      <c r="P960" s="39" t="s">
        <v>2050</v>
      </c>
      <c r="Q960" s="40" t="s">
        <v>189</v>
      </c>
      <c r="R960" s="41">
        <f t="shared" si="632"/>
        <v>129</v>
      </c>
      <c r="S960" s="22">
        <f t="shared" si="633"/>
        <v>107.859667359667</v>
      </c>
      <c r="T960" s="42">
        <f t="shared" si="634"/>
        <v>13913.897089397</v>
      </c>
    </row>
    <row r="961" ht="13.2" customHeight="1" spans="1:20">
      <c r="A961" s="15" t="s">
        <v>2053</v>
      </c>
      <c r="B961" s="16" t="s">
        <v>2054</v>
      </c>
      <c r="C961" s="17" t="s">
        <v>130</v>
      </c>
      <c r="D961" s="18" t="s">
        <v>2047</v>
      </c>
      <c r="E961" s="22">
        <f t="shared" si="629"/>
        <v>218</v>
      </c>
      <c r="F961" s="20" t="s">
        <v>2055</v>
      </c>
      <c r="H961" s="21" t="s">
        <v>2053</v>
      </c>
      <c r="I961" s="39" t="s">
        <v>2054</v>
      </c>
      <c r="J961" s="40" t="s">
        <v>130</v>
      </c>
      <c r="K961" s="46">
        <v>1387</v>
      </c>
      <c r="L961" s="22">
        <f t="shared" si="630"/>
        <v>218</v>
      </c>
      <c r="M961" s="42">
        <f t="shared" si="631"/>
        <v>302366</v>
      </c>
      <c r="N961" s="43"/>
      <c r="O961" s="21" t="s">
        <v>2053</v>
      </c>
      <c r="P961" s="39" t="s">
        <v>2054</v>
      </c>
      <c r="Q961" s="40" t="s">
        <v>130</v>
      </c>
      <c r="R961" s="41">
        <f t="shared" si="632"/>
        <v>215</v>
      </c>
      <c r="S961" s="22">
        <f t="shared" si="633"/>
        <v>218</v>
      </c>
      <c r="T961" s="42">
        <f t="shared" si="634"/>
        <v>46870</v>
      </c>
    </row>
    <row r="962" ht="13.2" customHeight="1" spans="1:20">
      <c r="A962" s="15" t="s">
        <v>2056</v>
      </c>
      <c r="B962" s="16" t="s">
        <v>2057</v>
      </c>
      <c r="C962" s="17"/>
      <c r="D962" s="18"/>
      <c r="E962" s="18"/>
      <c r="F962" s="20"/>
      <c r="H962" s="21" t="s">
        <v>2056</v>
      </c>
      <c r="I962" s="39" t="s">
        <v>2057</v>
      </c>
      <c r="J962" s="40"/>
      <c r="K962" s="46"/>
      <c r="L962" s="47"/>
      <c r="M962" s="44"/>
      <c r="N962" s="45"/>
      <c r="O962" s="21" t="s">
        <v>2056</v>
      </c>
      <c r="P962" s="39" t="s">
        <v>2057</v>
      </c>
      <c r="Q962" s="40"/>
      <c r="R962" s="47"/>
      <c r="S962" s="47"/>
      <c r="T962" s="44"/>
    </row>
    <row r="963" ht="13.9" customHeight="1" spans="1:20">
      <c r="A963" s="15" t="s">
        <v>2058</v>
      </c>
      <c r="B963" s="16" t="s">
        <v>2059</v>
      </c>
      <c r="C963" s="17" t="s">
        <v>2046</v>
      </c>
      <c r="D963" s="18" t="s">
        <v>589</v>
      </c>
      <c r="E963" s="22">
        <f t="shared" ref="E963:E969" si="635">F963/D963</f>
        <v>94</v>
      </c>
      <c r="F963" s="20" t="s">
        <v>2060</v>
      </c>
      <c r="H963" s="21" t="s">
        <v>2058</v>
      </c>
      <c r="I963" s="39" t="s">
        <v>2059</v>
      </c>
      <c r="J963" s="40" t="s">
        <v>2046</v>
      </c>
      <c r="K963" s="46">
        <v>5</v>
      </c>
      <c r="L963" s="22">
        <f t="shared" ref="L963:L969" si="636">E963</f>
        <v>94</v>
      </c>
      <c r="M963" s="42">
        <f t="shared" ref="M963:M969" si="637">K963*L963</f>
        <v>470</v>
      </c>
      <c r="N963" s="43"/>
      <c r="O963" s="21" t="s">
        <v>2058</v>
      </c>
      <c r="P963" s="39" t="s">
        <v>2059</v>
      </c>
      <c r="Q963" s="40" t="s">
        <v>2046</v>
      </c>
      <c r="R963" s="41">
        <f t="shared" ref="R963:R969" si="638">D963-K963</f>
        <v>0</v>
      </c>
      <c r="S963" s="22">
        <f t="shared" ref="S963:S969" si="639">L963</f>
        <v>94</v>
      </c>
      <c r="T963" s="42">
        <f t="shared" ref="T963:T969" si="640">R963*S963</f>
        <v>0</v>
      </c>
    </row>
    <row r="964" ht="13.2" customHeight="1" spans="1:20">
      <c r="A964" s="15" t="s">
        <v>2061</v>
      </c>
      <c r="B964" s="16" t="s">
        <v>2062</v>
      </c>
      <c r="C964" s="17" t="s">
        <v>179</v>
      </c>
      <c r="D964" s="18" t="s">
        <v>2063</v>
      </c>
      <c r="E964" s="22">
        <f t="shared" si="635"/>
        <v>217.886363636364</v>
      </c>
      <c r="F964" s="20" t="s">
        <v>2064</v>
      </c>
      <c r="H964" s="21" t="s">
        <v>2061</v>
      </c>
      <c r="I964" s="39" t="s">
        <v>2062</v>
      </c>
      <c r="J964" s="40" t="s">
        <v>179</v>
      </c>
      <c r="K964" s="46">
        <v>44</v>
      </c>
      <c r="L964" s="22">
        <f t="shared" si="636"/>
        <v>217.886363636364</v>
      </c>
      <c r="M964" s="42">
        <f t="shared" si="637"/>
        <v>9587.00000000002</v>
      </c>
      <c r="N964" s="43"/>
      <c r="O964" s="21" t="s">
        <v>2061</v>
      </c>
      <c r="P964" s="39" t="s">
        <v>2062</v>
      </c>
      <c r="Q964" s="40" t="s">
        <v>179</v>
      </c>
      <c r="R964" s="41">
        <f t="shared" si="638"/>
        <v>0</v>
      </c>
      <c r="S964" s="22">
        <f t="shared" si="639"/>
        <v>217.886363636364</v>
      </c>
      <c r="T964" s="42">
        <f t="shared" si="640"/>
        <v>0</v>
      </c>
    </row>
    <row r="965" ht="13.2" customHeight="1" spans="1:20">
      <c r="A965" s="15" t="s">
        <v>2065</v>
      </c>
      <c r="B965" s="16" t="s">
        <v>2066</v>
      </c>
      <c r="C965" s="17" t="s">
        <v>179</v>
      </c>
      <c r="D965" s="18" t="s">
        <v>151</v>
      </c>
      <c r="E965" s="22">
        <f t="shared" si="635"/>
        <v>605.25</v>
      </c>
      <c r="F965" s="20" t="s">
        <v>2067</v>
      </c>
      <c r="H965" s="21" t="s">
        <v>2065</v>
      </c>
      <c r="I965" s="39" t="s">
        <v>2066</v>
      </c>
      <c r="J965" s="40" t="s">
        <v>179</v>
      </c>
      <c r="K965" s="46">
        <v>12</v>
      </c>
      <c r="L965" s="22">
        <f t="shared" si="636"/>
        <v>605.25</v>
      </c>
      <c r="M965" s="42">
        <f t="shared" si="637"/>
        <v>7263</v>
      </c>
      <c r="N965" s="43"/>
      <c r="O965" s="21" t="s">
        <v>2065</v>
      </c>
      <c r="P965" s="39" t="s">
        <v>2066</v>
      </c>
      <c r="Q965" s="40" t="s">
        <v>179</v>
      </c>
      <c r="R965" s="41">
        <f t="shared" si="638"/>
        <v>0</v>
      </c>
      <c r="S965" s="22">
        <f t="shared" si="639"/>
        <v>605.25</v>
      </c>
      <c r="T965" s="42">
        <f t="shared" si="640"/>
        <v>0</v>
      </c>
    </row>
    <row r="966" ht="13.9" customHeight="1" spans="1:20">
      <c r="A966" s="15" t="s">
        <v>2068</v>
      </c>
      <c r="B966" s="16" t="s">
        <v>2069</v>
      </c>
      <c r="C966" s="17" t="s">
        <v>179</v>
      </c>
      <c r="D966" s="18" t="s">
        <v>2070</v>
      </c>
      <c r="E966" s="22">
        <f t="shared" si="635"/>
        <v>148.871794871795</v>
      </c>
      <c r="F966" s="20" t="s">
        <v>2071</v>
      </c>
      <c r="H966" s="21" t="s">
        <v>2068</v>
      </c>
      <c r="I966" s="39" t="s">
        <v>2069</v>
      </c>
      <c r="J966" s="40" t="s">
        <v>179</v>
      </c>
      <c r="K966" s="46">
        <v>39</v>
      </c>
      <c r="L966" s="22">
        <f t="shared" si="636"/>
        <v>148.871794871795</v>
      </c>
      <c r="M966" s="42">
        <f t="shared" si="637"/>
        <v>5806.00000000001</v>
      </c>
      <c r="N966" s="43"/>
      <c r="O966" s="21" t="s">
        <v>2068</v>
      </c>
      <c r="P966" s="39" t="s">
        <v>2069</v>
      </c>
      <c r="Q966" s="40" t="s">
        <v>179</v>
      </c>
      <c r="R966" s="41">
        <f t="shared" si="638"/>
        <v>0</v>
      </c>
      <c r="S966" s="22">
        <f t="shared" si="639"/>
        <v>148.871794871795</v>
      </c>
      <c r="T966" s="42">
        <f t="shared" si="640"/>
        <v>0</v>
      </c>
    </row>
    <row r="967" ht="13.2" customHeight="1" spans="1:20">
      <c r="A967" s="15" t="s">
        <v>2072</v>
      </c>
      <c r="B967" s="16" t="s">
        <v>2073</v>
      </c>
      <c r="C967" s="17" t="s">
        <v>179</v>
      </c>
      <c r="D967" s="18" t="s">
        <v>2074</v>
      </c>
      <c r="E967" s="22">
        <f t="shared" si="635"/>
        <v>148.924242424242</v>
      </c>
      <c r="F967" s="20" t="s">
        <v>2075</v>
      </c>
      <c r="H967" s="21" t="s">
        <v>2072</v>
      </c>
      <c r="I967" s="39" t="s">
        <v>2073</v>
      </c>
      <c r="J967" s="40" t="s">
        <v>179</v>
      </c>
      <c r="K967" s="46">
        <v>66</v>
      </c>
      <c r="L967" s="22">
        <f t="shared" si="636"/>
        <v>148.924242424242</v>
      </c>
      <c r="M967" s="42">
        <f t="shared" si="637"/>
        <v>9828.99999999997</v>
      </c>
      <c r="N967" s="43"/>
      <c r="O967" s="21" t="s">
        <v>2072</v>
      </c>
      <c r="P967" s="39" t="s">
        <v>2073</v>
      </c>
      <c r="Q967" s="40" t="s">
        <v>179</v>
      </c>
      <c r="R967" s="41">
        <f t="shared" si="638"/>
        <v>0</v>
      </c>
      <c r="S967" s="22">
        <f t="shared" si="639"/>
        <v>148.924242424242</v>
      </c>
      <c r="T967" s="42">
        <f t="shared" si="640"/>
        <v>0</v>
      </c>
    </row>
    <row r="968" ht="13.9" customHeight="1" spans="1:20">
      <c r="A968" s="15" t="s">
        <v>2076</v>
      </c>
      <c r="B968" s="16" t="s">
        <v>2077</v>
      </c>
      <c r="C968" s="17" t="s">
        <v>179</v>
      </c>
      <c r="D968" s="18" t="s">
        <v>2078</v>
      </c>
      <c r="E968" s="22">
        <f t="shared" si="635"/>
        <v>15.7612732095491</v>
      </c>
      <c r="F968" s="20" t="s">
        <v>2079</v>
      </c>
      <c r="H968" s="21" t="s">
        <v>2076</v>
      </c>
      <c r="I968" s="39" t="s">
        <v>2077</v>
      </c>
      <c r="J968" s="40" t="s">
        <v>179</v>
      </c>
      <c r="K968" s="46">
        <v>377</v>
      </c>
      <c r="L968" s="22">
        <f t="shared" si="636"/>
        <v>15.7612732095491</v>
      </c>
      <c r="M968" s="42">
        <f t="shared" si="637"/>
        <v>5942.00000000001</v>
      </c>
      <c r="N968" s="43"/>
      <c r="O968" s="21" t="s">
        <v>2076</v>
      </c>
      <c r="P968" s="39" t="s">
        <v>2077</v>
      </c>
      <c r="Q968" s="40" t="s">
        <v>179</v>
      </c>
      <c r="R968" s="41">
        <f t="shared" si="638"/>
        <v>0</v>
      </c>
      <c r="S968" s="22">
        <f t="shared" si="639"/>
        <v>15.7612732095491</v>
      </c>
      <c r="T968" s="42">
        <f t="shared" si="640"/>
        <v>0</v>
      </c>
    </row>
    <row r="969" ht="13.2" customHeight="1" spans="1:20">
      <c r="A969" s="15" t="s">
        <v>2080</v>
      </c>
      <c r="B969" s="16" t="s">
        <v>2050</v>
      </c>
      <c r="C969" s="17" t="s">
        <v>189</v>
      </c>
      <c r="D969" s="18" t="s">
        <v>2081</v>
      </c>
      <c r="E969" s="22">
        <f t="shared" si="635"/>
        <v>107.860294117647</v>
      </c>
      <c r="F969" s="20" t="s">
        <v>2082</v>
      </c>
      <c r="H969" s="21" t="s">
        <v>2080</v>
      </c>
      <c r="I969" s="39" t="s">
        <v>2050</v>
      </c>
      <c r="J969" s="40" t="s">
        <v>189</v>
      </c>
      <c r="K969" s="46">
        <v>272</v>
      </c>
      <c r="L969" s="22">
        <f t="shared" si="636"/>
        <v>107.860294117647</v>
      </c>
      <c r="M969" s="42">
        <f t="shared" si="637"/>
        <v>29338</v>
      </c>
      <c r="N969" s="43"/>
      <c r="O969" s="21" t="s">
        <v>2080</v>
      </c>
      <c r="P969" s="39" t="s">
        <v>2050</v>
      </c>
      <c r="Q969" s="40" t="s">
        <v>189</v>
      </c>
      <c r="R969" s="41">
        <f t="shared" si="638"/>
        <v>0</v>
      </c>
      <c r="S969" s="22">
        <f t="shared" si="639"/>
        <v>107.860294117647</v>
      </c>
      <c r="T969" s="42">
        <f t="shared" si="640"/>
        <v>0</v>
      </c>
    </row>
    <row r="970" ht="13.2" customHeight="1" spans="1:20">
      <c r="A970" s="15" t="s">
        <v>2083</v>
      </c>
      <c r="B970" s="16" t="s">
        <v>2084</v>
      </c>
      <c r="C970" s="17"/>
      <c r="D970" s="18"/>
      <c r="E970" s="18"/>
      <c r="F970" s="20"/>
      <c r="H970" s="21" t="s">
        <v>2083</v>
      </c>
      <c r="I970" s="39" t="s">
        <v>2084</v>
      </c>
      <c r="J970" s="40"/>
      <c r="K970" s="46"/>
      <c r="L970" s="47"/>
      <c r="M970" s="44"/>
      <c r="N970" s="45"/>
      <c r="O970" s="21" t="s">
        <v>2083</v>
      </c>
      <c r="P970" s="39" t="s">
        <v>2084</v>
      </c>
      <c r="Q970" s="40"/>
      <c r="R970" s="47"/>
      <c r="S970" s="47"/>
      <c r="T970" s="44"/>
    </row>
    <row r="971" ht="13.9" customHeight="1" spans="1:20">
      <c r="A971" s="15" t="s">
        <v>2085</v>
      </c>
      <c r="B971" s="16" t="s">
        <v>2086</v>
      </c>
      <c r="C971" s="17" t="s">
        <v>2046</v>
      </c>
      <c r="D971" s="18" t="s">
        <v>96</v>
      </c>
      <c r="E971" s="22">
        <f t="shared" ref="E971:E984" si="641">F971/D971</f>
        <v>16779</v>
      </c>
      <c r="F971" s="20" t="s">
        <v>2087</v>
      </c>
      <c r="H971" s="21" t="s">
        <v>2085</v>
      </c>
      <c r="I971" s="39" t="s">
        <v>2086</v>
      </c>
      <c r="J971" s="40" t="s">
        <v>2046</v>
      </c>
      <c r="K971" s="46">
        <v>1</v>
      </c>
      <c r="L971" s="22">
        <f t="shared" ref="L971:L977" si="642">E971</f>
        <v>16779</v>
      </c>
      <c r="M971" s="42">
        <f t="shared" ref="M971:M977" si="643">K971*L971</f>
        <v>16779</v>
      </c>
      <c r="N971" s="43"/>
      <c r="O971" s="21" t="s">
        <v>2085</v>
      </c>
      <c r="P971" s="39" t="s">
        <v>2086</v>
      </c>
      <c r="Q971" s="40" t="s">
        <v>2046</v>
      </c>
      <c r="R971" s="41">
        <f t="shared" ref="R971:R984" si="644">D971-K971</f>
        <v>0</v>
      </c>
      <c r="S971" s="22">
        <f t="shared" ref="S971:S984" si="645">L971</f>
        <v>16779</v>
      </c>
      <c r="T971" s="42">
        <f t="shared" ref="T971:T984" si="646">R971*S971</f>
        <v>0</v>
      </c>
    </row>
    <row r="972" ht="13.2" customHeight="1" spans="1:20">
      <c r="A972" s="15" t="s">
        <v>2088</v>
      </c>
      <c r="B972" s="16" t="s">
        <v>2089</v>
      </c>
      <c r="C972" s="17" t="s">
        <v>2046</v>
      </c>
      <c r="D972" s="18" t="s">
        <v>628</v>
      </c>
      <c r="E972" s="22">
        <f t="shared" si="641"/>
        <v>6713.66666666667</v>
      </c>
      <c r="F972" s="20" t="s">
        <v>2090</v>
      </c>
      <c r="H972" s="21" t="s">
        <v>2088</v>
      </c>
      <c r="I972" s="39" t="s">
        <v>2089</v>
      </c>
      <c r="J972" s="40" t="s">
        <v>2046</v>
      </c>
      <c r="K972" s="46">
        <v>3</v>
      </c>
      <c r="L972" s="22">
        <f t="shared" si="642"/>
        <v>6713.66666666667</v>
      </c>
      <c r="M972" s="42">
        <f t="shared" si="643"/>
        <v>20141</v>
      </c>
      <c r="N972" s="43"/>
      <c r="O972" s="21" t="s">
        <v>2088</v>
      </c>
      <c r="P972" s="39" t="s">
        <v>2089</v>
      </c>
      <c r="Q972" s="40" t="s">
        <v>2046</v>
      </c>
      <c r="R972" s="41">
        <f t="shared" si="644"/>
        <v>0</v>
      </c>
      <c r="S972" s="22">
        <f t="shared" si="645"/>
        <v>6713.66666666667</v>
      </c>
      <c r="T972" s="42">
        <f t="shared" si="646"/>
        <v>0</v>
      </c>
    </row>
    <row r="973" ht="13.2" customHeight="1" spans="1:20">
      <c r="A973" s="15" t="s">
        <v>2091</v>
      </c>
      <c r="B973" s="16" t="s">
        <v>2092</v>
      </c>
      <c r="C973" s="17" t="s">
        <v>2046</v>
      </c>
      <c r="D973" s="18" t="s">
        <v>1414</v>
      </c>
      <c r="E973" s="22">
        <f t="shared" si="641"/>
        <v>5952.75</v>
      </c>
      <c r="F973" s="20" t="s">
        <v>2093</v>
      </c>
      <c r="H973" s="21" t="s">
        <v>2091</v>
      </c>
      <c r="I973" s="39" t="s">
        <v>2092</v>
      </c>
      <c r="J973" s="40" t="s">
        <v>2046</v>
      </c>
      <c r="K973" s="46">
        <v>4</v>
      </c>
      <c r="L973" s="22">
        <f t="shared" si="642"/>
        <v>5952.75</v>
      </c>
      <c r="M973" s="42">
        <f t="shared" si="643"/>
        <v>23811</v>
      </c>
      <c r="N973" s="43"/>
      <c r="O973" s="21" t="s">
        <v>2091</v>
      </c>
      <c r="P973" s="39" t="s">
        <v>2092</v>
      </c>
      <c r="Q973" s="40" t="s">
        <v>2046</v>
      </c>
      <c r="R973" s="41">
        <f t="shared" si="644"/>
        <v>0</v>
      </c>
      <c r="S973" s="22">
        <f t="shared" si="645"/>
        <v>5952.75</v>
      </c>
      <c r="T973" s="42">
        <f t="shared" si="646"/>
        <v>0</v>
      </c>
    </row>
    <row r="974" ht="13.9" customHeight="1" spans="1:20">
      <c r="A974" s="15" t="s">
        <v>2094</v>
      </c>
      <c r="B974" s="16" t="s">
        <v>2095</v>
      </c>
      <c r="C974" s="17" t="s">
        <v>179</v>
      </c>
      <c r="D974" s="18" t="s">
        <v>1391</v>
      </c>
      <c r="E974" s="22">
        <f t="shared" si="641"/>
        <v>98.5384615384615</v>
      </c>
      <c r="F974" s="20" t="s">
        <v>2096</v>
      </c>
      <c r="H974" s="21" t="s">
        <v>2094</v>
      </c>
      <c r="I974" s="39" t="s">
        <v>2095</v>
      </c>
      <c r="J974" s="40" t="s">
        <v>179</v>
      </c>
      <c r="K974" s="46">
        <v>13</v>
      </c>
      <c r="L974" s="22">
        <f t="shared" si="642"/>
        <v>98.5384615384615</v>
      </c>
      <c r="M974" s="42">
        <f t="shared" si="643"/>
        <v>1281</v>
      </c>
      <c r="N974" s="43"/>
      <c r="O974" s="21" t="s">
        <v>2094</v>
      </c>
      <c r="P974" s="39" t="s">
        <v>2095</v>
      </c>
      <c r="Q974" s="40" t="s">
        <v>179</v>
      </c>
      <c r="R974" s="41">
        <f t="shared" si="644"/>
        <v>0</v>
      </c>
      <c r="S974" s="22">
        <f t="shared" si="645"/>
        <v>98.5384615384615</v>
      </c>
      <c r="T974" s="42">
        <f t="shared" si="646"/>
        <v>0</v>
      </c>
    </row>
    <row r="975" ht="13.2" customHeight="1" spans="1:20">
      <c r="A975" s="15" t="s">
        <v>2097</v>
      </c>
      <c r="B975" s="16" t="s">
        <v>2066</v>
      </c>
      <c r="C975" s="17" t="s">
        <v>179</v>
      </c>
      <c r="D975" s="18" t="s">
        <v>135</v>
      </c>
      <c r="E975" s="22">
        <f t="shared" si="641"/>
        <v>605.3</v>
      </c>
      <c r="F975" s="20" t="s">
        <v>2098</v>
      </c>
      <c r="H975" s="21" t="s">
        <v>2097</v>
      </c>
      <c r="I975" s="39" t="s">
        <v>2066</v>
      </c>
      <c r="J975" s="40" t="s">
        <v>179</v>
      </c>
      <c r="K975" s="46">
        <v>10</v>
      </c>
      <c r="L975" s="22">
        <f t="shared" si="642"/>
        <v>605.3</v>
      </c>
      <c r="M975" s="42">
        <f t="shared" si="643"/>
        <v>6053</v>
      </c>
      <c r="N975" s="43"/>
      <c r="O975" s="21" t="s">
        <v>2097</v>
      </c>
      <c r="P975" s="39" t="s">
        <v>2066</v>
      </c>
      <c r="Q975" s="40" t="s">
        <v>179</v>
      </c>
      <c r="R975" s="41">
        <f t="shared" si="644"/>
        <v>0</v>
      </c>
      <c r="S975" s="22">
        <f t="shared" si="645"/>
        <v>605.3</v>
      </c>
      <c r="T975" s="42">
        <f t="shared" si="646"/>
        <v>0</v>
      </c>
    </row>
    <row r="976" ht="13.2" customHeight="1" spans="1:20">
      <c r="A976" s="15" t="s">
        <v>2099</v>
      </c>
      <c r="B976" s="16" t="s">
        <v>2073</v>
      </c>
      <c r="C976" s="17" t="s">
        <v>179</v>
      </c>
      <c r="D976" s="18" t="s">
        <v>2100</v>
      </c>
      <c r="E976" s="22">
        <f t="shared" si="641"/>
        <v>148.940677966102</v>
      </c>
      <c r="F976" s="20" t="s">
        <v>2101</v>
      </c>
      <c r="H976" s="21" t="s">
        <v>2099</v>
      </c>
      <c r="I976" s="39" t="s">
        <v>2073</v>
      </c>
      <c r="J976" s="40" t="s">
        <v>179</v>
      </c>
      <c r="K976" s="46">
        <v>118</v>
      </c>
      <c r="L976" s="22">
        <f t="shared" si="642"/>
        <v>148.940677966102</v>
      </c>
      <c r="M976" s="42">
        <f t="shared" si="643"/>
        <v>17575</v>
      </c>
      <c r="N976" s="43"/>
      <c r="O976" s="21" t="s">
        <v>2099</v>
      </c>
      <c r="P976" s="39" t="s">
        <v>2073</v>
      </c>
      <c r="Q976" s="40" t="s">
        <v>179</v>
      </c>
      <c r="R976" s="41">
        <f t="shared" si="644"/>
        <v>0</v>
      </c>
      <c r="S976" s="22">
        <f t="shared" si="645"/>
        <v>148.940677966102</v>
      </c>
      <c r="T976" s="42">
        <f t="shared" si="646"/>
        <v>0</v>
      </c>
    </row>
    <row r="977" ht="13.9" customHeight="1" spans="1:20">
      <c r="A977" s="15" t="s">
        <v>2102</v>
      </c>
      <c r="B977" s="16" t="s">
        <v>2103</v>
      </c>
      <c r="C977" s="17" t="s">
        <v>179</v>
      </c>
      <c r="D977" s="18" t="s">
        <v>2104</v>
      </c>
      <c r="E977" s="22">
        <f t="shared" si="641"/>
        <v>217.855555555556</v>
      </c>
      <c r="F977" s="20" t="s">
        <v>2105</v>
      </c>
      <c r="H977" s="21" t="s">
        <v>2102</v>
      </c>
      <c r="I977" s="39" t="s">
        <v>2103</v>
      </c>
      <c r="J977" s="40" t="s">
        <v>179</v>
      </c>
      <c r="K977" s="46">
        <v>90</v>
      </c>
      <c r="L977" s="22">
        <f t="shared" si="642"/>
        <v>217.855555555556</v>
      </c>
      <c r="M977" s="42">
        <f t="shared" si="643"/>
        <v>19607</v>
      </c>
      <c r="N977" s="43"/>
      <c r="O977" s="21" t="s">
        <v>2102</v>
      </c>
      <c r="P977" s="39" t="s">
        <v>2103</v>
      </c>
      <c r="Q977" s="40" t="s">
        <v>179</v>
      </c>
      <c r="R977" s="41">
        <f t="shared" si="644"/>
        <v>0</v>
      </c>
      <c r="S977" s="22">
        <f t="shared" si="645"/>
        <v>217.855555555556</v>
      </c>
      <c r="T977" s="42">
        <f t="shared" si="646"/>
        <v>0</v>
      </c>
    </row>
    <row r="978" ht="13.2" customHeight="1" spans="1:20">
      <c r="A978" s="15" t="s">
        <v>2106</v>
      </c>
      <c r="B978" s="16" t="s">
        <v>2107</v>
      </c>
      <c r="C978" s="17" t="s">
        <v>179</v>
      </c>
      <c r="D978" s="18" t="s">
        <v>538</v>
      </c>
      <c r="E978" s="22">
        <f t="shared" si="641"/>
        <v>286.888888888889</v>
      </c>
      <c r="F978" s="20" t="s">
        <v>2108</v>
      </c>
      <c r="H978" s="21" t="s">
        <v>2106</v>
      </c>
      <c r="I978" s="39" t="s">
        <v>2107</v>
      </c>
      <c r="J978" s="40" t="s">
        <v>179</v>
      </c>
      <c r="K978" s="46">
        <v>9</v>
      </c>
      <c r="L978" s="22">
        <f t="shared" ref="L978:L984" si="647">E978</f>
        <v>286.888888888889</v>
      </c>
      <c r="M978" s="42">
        <f t="shared" ref="M978:M984" si="648">K978*L978</f>
        <v>2582</v>
      </c>
      <c r="N978" s="43"/>
      <c r="O978" s="21" t="s">
        <v>2106</v>
      </c>
      <c r="P978" s="39" t="s">
        <v>2107</v>
      </c>
      <c r="Q978" s="40" t="s">
        <v>179</v>
      </c>
      <c r="R978" s="41">
        <f t="shared" si="644"/>
        <v>0</v>
      </c>
      <c r="S978" s="22">
        <f t="shared" si="645"/>
        <v>286.888888888889</v>
      </c>
      <c r="T978" s="42">
        <f t="shared" si="646"/>
        <v>0</v>
      </c>
    </row>
    <row r="979" ht="13.9" customHeight="1" spans="1:20">
      <c r="A979" s="15" t="s">
        <v>2109</v>
      </c>
      <c r="B979" s="16" t="s">
        <v>2110</v>
      </c>
      <c r="C979" s="17" t="s">
        <v>179</v>
      </c>
      <c r="D979" s="18" t="s">
        <v>520</v>
      </c>
      <c r="E979" s="22">
        <f t="shared" si="641"/>
        <v>108</v>
      </c>
      <c r="F979" s="20" t="s">
        <v>2111</v>
      </c>
      <c r="H979" s="21" t="s">
        <v>2109</v>
      </c>
      <c r="I979" s="39" t="s">
        <v>2110</v>
      </c>
      <c r="J979" s="40" t="s">
        <v>179</v>
      </c>
      <c r="K979" s="46">
        <v>7</v>
      </c>
      <c r="L979" s="22">
        <f t="shared" si="647"/>
        <v>108</v>
      </c>
      <c r="M979" s="42">
        <f t="shared" si="648"/>
        <v>756</v>
      </c>
      <c r="N979" s="43"/>
      <c r="O979" s="21" t="s">
        <v>2109</v>
      </c>
      <c r="P979" s="39" t="s">
        <v>2110</v>
      </c>
      <c r="Q979" s="40" t="s">
        <v>179</v>
      </c>
      <c r="R979" s="41">
        <f t="shared" si="644"/>
        <v>0</v>
      </c>
      <c r="S979" s="22">
        <f t="shared" si="645"/>
        <v>108</v>
      </c>
      <c r="T979" s="42">
        <f t="shared" si="646"/>
        <v>0</v>
      </c>
    </row>
    <row r="980" ht="13.2" customHeight="1" spans="1:20">
      <c r="A980" s="15" t="s">
        <v>2112</v>
      </c>
      <c r="B980" s="16" t="s">
        <v>2077</v>
      </c>
      <c r="C980" s="17" t="s">
        <v>179</v>
      </c>
      <c r="D980" s="18" t="s">
        <v>2113</v>
      </c>
      <c r="E980" s="22">
        <f t="shared" si="641"/>
        <v>15.75</v>
      </c>
      <c r="F980" s="20" t="s">
        <v>2114</v>
      </c>
      <c r="H980" s="21" t="s">
        <v>2112</v>
      </c>
      <c r="I980" s="39" t="s">
        <v>2077</v>
      </c>
      <c r="J980" s="40" t="s">
        <v>179</v>
      </c>
      <c r="K980" s="46">
        <v>108</v>
      </c>
      <c r="L980" s="22">
        <f t="shared" si="647"/>
        <v>15.75</v>
      </c>
      <c r="M980" s="42">
        <f t="shared" si="648"/>
        <v>1701</v>
      </c>
      <c r="N980" s="43"/>
      <c r="O980" s="21" t="s">
        <v>2112</v>
      </c>
      <c r="P980" s="39" t="s">
        <v>2077</v>
      </c>
      <c r="Q980" s="40" t="s">
        <v>179</v>
      </c>
      <c r="R980" s="41">
        <f t="shared" si="644"/>
        <v>0</v>
      </c>
      <c r="S980" s="22">
        <f t="shared" si="645"/>
        <v>15.75</v>
      </c>
      <c r="T980" s="42">
        <f t="shared" si="646"/>
        <v>0</v>
      </c>
    </row>
    <row r="981" ht="13.2" customHeight="1" spans="1:20">
      <c r="A981" s="15" t="s">
        <v>2115</v>
      </c>
      <c r="B981" s="16" t="s">
        <v>2116</v>
      </c>
      <c r="C981" s="17" t="s">
        <v>179</v>
      </c>
      <c r="D981" s="18" t="s">
        <v>2117</v>
      </c>
      <c r="E981" s="22">
        <f t="shared" si="641"/>
        <v>15.3432835820896</v>
      </c>
      <c r="F981" s="20" t="s">
        <v>2118</v>
      </c>
      <c r="H981" s="21" t="s">
        <v>2115</v>
      </c>
      <c r="I981" s="39" t="s">
        <v>2116</v>
      </c>
      <c r="J981" s="40" t="s">
        <v>179</v>
      </c>
      <c r="K981" s="46">
        <v>67</v>
      </c>
      <c r="L981" s="22">
        <f t="shared" si="647"/>
        <v>15.3432835820896</v>
      </c>
      <c r="M981" s="42">
        <f t="shared" si="648"/>
        <v>1028</v>
      </c>
      <c r="N981" s="43"/>
      <c r="O981" s="21" t="s">
        <v>2115</v>
      </c>
      <c r="P981" s="39" t="s">
        <v>2116</v>
      </c>
      <c r="Q981" s="40" t="s">
        <v>179</v>
      </c>
      <c r="R981" s="41">
        <f t="shared" si="644"/>
        <v>0</v>
      </c>
      <c r="S981" s="22">
        <f t="shared" si="645"/>
        <v>15.3432835820896</v>
      </c>
      <c r="T981" s="42">
        <f t="shared" si="646"/>
        <v>0</v>
      </c>
    </row>
    <row r="982" ht="13.9" customHeight="1" spans="1:20">
      <c r="A982" s="15" t="s">
        <v>2119</v>
      </c>
      <c r="B982" s="16" t="s">
        <v>2120</v>
      </c>
      <c r="C982" s="17" t="s">
        <v>179</v>
      </c>
      <c r="D982" s="18" t="s">
        <v>2074</v>
      </c>
      <c r="E982" s="22">
        <f t="shared" si="641"/>
        <v>15.3333333333333</v>
      </c>
      <c r="F982" s="20" t="s">
        <v>2121</v>
      </c>
      <c r="H982" s="21" t="s">
        <v>2119</v>
      </c>
      <c r="I982" s="39" t="s">
        <v>2120</v>
      </c>
      <c r="J982" s="40" t="s">
        <v>179</v>
      </c>
      <c r="K982" s="46">
        <v>66</v>
      </c>
      <c r="L982" s="22">
        <f t="shared" si="647"/>
        <v>15.3333333333333</v>
      </c>
      <c r="M982" s="42">
        <f t="shared" si="648"/>
        <v>1012</v>
      </c>
      <c r="N982" s="43"/>
      <c r="O982" s="21" t="s">
        <v>2119</v>
      </c>
      <c r="P982" s="39" t="s">
        <v>2120</v>
      </c>
      <c r="Q982" s="40" t="s">
        <v>179</v>
      </c>
      <c r="R982" s="41">
        <f t="shared" si="644"/>
        <v>0</v>
      </c>
      <c r="S982" s="22">
        <f t="shared" si="645"/>
        <v>15.3333333333333</v>
      </c>
      <c r="T982" s="42">
        <f t="shared" si="646"/>
        <v>0</v>
      </c>
    </row>
    <row r="983" ht="13.2" customHeight="1" spans="1:20">
      <c r="A983" s="15" t="s">
        <v>2122</v>
      </c>
      <c r="B983" s="16" t="s">
        <v>2123</v>
      </c>
      <c r="C983" s="17" t="s">
        <v>179</v>
      </c>
      <c r="D983" s="18" t="s">
        <v>2124</v>
      </c>
      <c r="E983" s="22">
        <f t="shared" si="641"/>
        <v>49.5042016806723</v>
      </c>
      <c r="F983" s="20" t="s">
        <v>2125</v>
      </c>
      <c r="H983" s="21" t="s">
        <v>2122</v>
      </c>
      <c r="I983" s="39" t="s">
        <v>2123</v>
      </c>
      <c r="J983" s="40" t="s">
        <v>179</v>
      </c>
      <c r="K983" s="46">
        <v>119</v>
      </c>
      <c r="L983" s="22">
        <f t="shared" si="647"/>
        <v>49.5042016806723</v>
      </c>
      <c r="M983" s="42">
        <f t="shared" si="648"/>
        <v>5891</v>
      </c>
      <c r="N983" s="43"/>
      <c r="O983" s="21" t="s">
        <v>2122</v>
      </c>
      <c r="P983" s="39" t="s">
        <v>2123</v>
      </c>
      <c r="Q983" s="40" t="s">
        <v>179</v>
      </c>
      <c r="R983" s="41">
        <f t="shared" si="644"/>
        <v>0</v>
      </c>
      <c r="S983" s="22">
        <f t="shared" si="645"/>
        <v>49.5042016806723</v>
      </c>
      <c r="T983" s="42">
        <f t="shared" si="646"/>
        <v>0</v>
      </c>
    </row>
    <row r="984" ht="13.2" customHeight="1" spans="1:20">
      <c r="A984" s="15" t="s">
        <v>2126</v>
      </c>
      <c r="B984" s="16" t="s">
        <v>2050</v>
      </c>
      <c r="C984" s="17" t="s">
        <v>189</v>
      </c>
      <c r="D984" s="18" t="s">
        <v>2127</v>
      </c>
      <c r="E984" s="22">
        <f t="shared" si="641"/>
        <v>107.859078590786</v>
      </c>
      <c r="F984" s="20" t="s">
        <v>2128</v>
      </c>
      <c r="H984" s="21" t="s">
        <v>2126</v>
      </c>
      <c r="I984" s="39" t="s">
        <v>2050</v>
      </c>
      <c r="J984" s="40" t="s">
        <v>189</v>
      </c>
      <c r="K984" s="46">
        <v>369</v>
      </c>
      <c r="L984" s="22">
        <f t="shared" si="647"/>
        <v>107.859078590786</v>
      </c>
      <c r="M984" s="42">
        <f t="shared" si="648"/>
        <v>39800</v>
      </c>
      <c r="N984" s="43"/>
      <c r="O984" s="21" t="s">
        <v>2126</v>
      </c>
      <c r="P984" s="39" t="s">
        <v>2050</v>
      </c>
      <c r="Q984" s="40" t="s">
        <v>189</v>
      </c>
      <c r="R984" s="41">
        <f t="shared" si="644"/>
        <v>0</v>
      </c>
      <c r="S984" s="22">
        <f t="shared" si="645"/>
        <v>107.859078590786</v>
      </c>
      <c r="T984" s="42">
        <f t="shared" si="646"/>
        <v>0</v>
      </c>
    </row>
    <row r="985" ht="13.9" customHeight="1" spans="1:20">
      <c r="A985" s="15" t="s">
        <v>2129</v>
      </c>
      <c r="B985" s="16" t="s">
        <v>2130</v>
      </c>
      <c r="C985" s="17"/>
      <c r="D985" s="18"/>
      <c r="E985" s="18"/>
      <c r="F985" s="20"/>
      <c r="H985" s="21" t="s">
        <v>2129</v>
      </c>
      <c r="I985" s="39" t="s">
        <v>2130</v>
      </c>
      <c r="J985" s="40"/>
      <c r="K985" s="46"/>
      <c r="L985" s="47"/>
      <c r="M985" s="44"/>
      <c r="N985" s="45"/>
      <c r="O985" s="21" t="s">
        <v>2129</v>
      </c>
      <c r="P985" s="39" t="s">
        <v>2130</v>
      </c>
      <c r="Q985" s="40"/>
      <c r="R985" s="47"/>
      <c r="S985" s="47"/>
      <c r="T985" s="44"/>
    </row>
    <row r="986" ht="13.2" customHeight="1" spans="1:20">
      <c r="A986" s="15" t="s">
        <v>2131</v>
      </c>
      <c r="B986" s="16" t="s">
        <v>2132</v>
      </c>
      <c r="C986" s="17" t="s">
        <v>2046</v>
      </c>
      <c r="D986" s="18" t="s">
        <v>96</v>
      </c>
      <c r="E986" s="22">
        <f t="shared" ref="E986:E999" si="649">F986/D986</f>
        <v>21301</v>
      </c>
      <c r="F986" s="20" t="s">
        <v>2133</v>
      </c>
      <c r="H986" s="21" t="s">
        <v>2131</v>
      </c>
      <c r="I986" s="39" t="s">
        <v>2132</v>
      </c>
      <c r="J986" s="40" t="s">
        <v>2046</v>
      </c>
      <c r="K986" s="46">
        <v>1</v>
      </c>
      <c r="L986" s="22">
        <f t="shared" ref="L986:L999" si="650">E986</f>
        <v>21301</v>
      </c>
      <c r="M986" s="42">
        <f t="shared" ref="M986:M999" si="651">K986*L986</f>
        <v>21301</v>
      </c>
      <c r="N986" s="43"/>
      <c r="O986" s="21" t="s">
        <v>2131</v>
      </c>
      <c r="P986" s="39" t="s">
        <v>2132</v>
      </c>
      <c r="Q986" s="40" t="s">
        <v>2046</v>
      </c>
      <c r="R986" s="41">
        <f t="shared" ref="R986:R990" si="652">D986-K986</f>
        <v>0</v>
      </c>
      <c r="S986" s="22">
        <f t="shared" ref="S986:S990" si="653">L986</f>
        <v>21301</v>
      </c>
      <c r="T986" s="42">
        <f t="shared" ref="T986:T990" si="654">R986*S986</f>
        <v>0</v>
      </c>
    </row>
    <row r="987" ht="13.9" customHeight="1" spans="1:20">
      <c r="A987" s="15" t="s">
        <v>2134</v>
      </c>
      <c r="B987" s="16" t="s">
        <v>2135</v>
      </c>
      <c r="C987" s="17" t="s">
        <v>2046</v>
      </c>
      <c r="D987" s="18" t="s">
        <v>628</v>
      </c>
      <c r="E987" s="22">
        <f t="shared" si="649"/>
        <v>4104</v>
      </c>
      <c r="F987" s="20" t="s">
        <v>2136</v>
      </c>
      <c r="H987" s="21" t="s">
        <v>2134</v>
      </c>
      <c r="I987" s="39" t="s">
        <v>2135</v>
      </c>
      <c r="J987" s="40" t="s">
        <v>2046</v>
      </c>
      <c r="K987" s="46">
        <v>3</v>
      </c>
      <c r="L987" s="22">
        <f t="shared" si="650"/>
        <v>4104</v>
      </c>
      <c r="M987" s="42">
        <f t="shared" si="651"/>
        <v>12312</v>
      </c>
      <c r="N987" s="43"/>
      <c r="O987" s="21" t="s">
        <v>2134</v>
      </c>
      <c r="P987" s="39" t="s">
        <v>2135</v>
      </c>
      <c r="Q987" s="40" t="s">
        <v>2046</v>
      </c>
      <c r="R987" s="41">
        <f t="shared" si="652"/>
        <v>0</v>
      </c>
      <c r="S987" s="22">
        <f t="shared" si="653"/>
        <v>4104</v>
      </c>
      <c r="T987" s="42">
        <f t="shared" si="654"/>
        <v>0</v>
      </c>
    </row>
    <row r="988" ht="13.2" customHeight="1" spans="1:20">
      <c r="A988" s="15" t="s">
        <v>2137</v>
      </c>
      <c r="B988" s="16" t="s">
        <v>2138</v>
      </c>
      <c r="C988" s="17" t="s">
        <v>2046</v>
      </c>
      <c r="D988" s="18" t="s">
        <v>589</v>
      </c>
      <c r="E988" s="22">
        <f t="shared" si="649"/>
        <v>1813.4</v>
      </c>
      <c r="F988" s="20" t="s">
        <v>2139</v>
      </c>
      <c r="H988" s="21" t="s">
        <v>2137</v>
      </c>
      <c r="I988" s="39" t="s">
        <v>2138</v>
      </c>
      <c r="J988" s="40" t="s">
        <v>2046</v>
      </c>
      <c r="K988" s="46">
        <v>5</v>
      </c>
      <c r="L988" s="22">
        <f t="shared" si="650"/>
        <v>1813.4</v>
      </c>
      <c r="M988" s="42">
        <f t="shared" si="651"/>
        <v>9067</v>
      </c>
      <c r="N988" s="43"/>
      <c r="O988" s="21" t="s">
        <v>2137</v>
      </c>
      <c r="P988" s="39" t="s">
        <v>2138</v>
      </c>
      <c r="Q988" s="40" t="s">
        <v>2046</v>
      </c>
      <c r="R988" s="41">
        <f t="shared" si="652"/>
        <v>0</v>
      </c>
      <c r="S988" s="22">
        <f t="shared" si="653"/>
        <v>1813.4</v>
      </c>
      <c r="T988" s="42">
        <f t="shared" si="654"/>
        <v>0</v>
      </c>
    </row>
    <row r="989" ht="13.2" customHeight="1" spans="1:20">
      <c r="A989" s="15" t="s">
        <v>2140</v>
      </c>
      <c r="B989" s="16" t="s">
        <v>2141</v>
      </c>
      <c r="C989" s="17" t="s">
        <v>2046</v>
      </c>
      <c r="D989" s="18" t="s">
        <v>628</v>
      </c>
      <c r="E989" s="22">
        <f t="shared" si="649"/>
        <v>2942.33333333333</v>
      </c>
      <c r="F989" s="20" t="s">
        <v>2142</v>
      </c>
      <c r="H989" s="21" t="s">
        <v>2140</v>
      </c>
      <c r="I989" s="39" t="s">
        <v>2141</v>
      </c>
      <c r="J989" s="40" t="s">
        <v>2046</v>
      </c>
      <c r="K989" s="46">
        <v>3</v>
      </c>
      <c r="L989" s="22">
        <f t="shared" si="650"/>
        <v>2942.33333333333</v>
      </c>
      <c r="M989" s="42">
        <f t="shared" si="651"/>
        <v>8826.99999999999</v>
      </c>
      <c r="N989" s="43"/>
      <c r="O989" s="21" t="s">
        <v>2140</v>
      </c>
      <c r="P989" s="39" t="s">
        <v>2141</v>
      </c>
      <c r="Q989" s="40" t="s">
        <v>2046</v>
      </c>
      <c r="R989" s="41">
        <f t="shared" si="652"/>
        <v>0</v>
      </c>
      <c r="S989" s="22">
        <f t="shared" si="653"/>
        <v>2942.33333333333</v>
      </c>
      <c r="T989" s="42">
        <f t="shared" si="654"/>
        <v>0</v>
      </c>
    </row>
    <row r="990" ht="13.9" customHeight="1" spans="1:20">
      <c r="A990" s="15" t="s">
        <v>2143</v>
      </c>
      <c r="B990" s="16" t="s">
        <v>2144</v>
      </c>
      <c r="C990" s="17" t="s">
        <v>2046</v>
      </c>
      <c r="D990" s="18" t="s">
        <v>96</v>
      </c>
      <c r="E990" s="22">
        <f t="shared" si="649"/>
        <v>3223</v>
      </c>
      <c r="F990" s="20" t="s">
        <v>2145</v>
      </c>
      <c r="H990" s="21" t="s">
        <v>2143</v>
      </c>
      <c r="I990" s="39" t="s">
        <v>2144</v>
      </c>
      <c r="J990" s="40" t="s">
        <v>2046</v>
      </c>
      <c r="K990" s="46">
        <v>1</v>
      </c>
      <c r="L990" s="22">
        <f t="shared" si="650"/>
        <v>3223</v>
      </c>
      <c r="M990" s="42">
        <f t="shared" si="651"/>
        <v>3223</v>
      </c>
      <c r="N990" s="43"/>
      <c r="O990" s="21" t="s">
        <v>2143</v>
      </c>
      <c r="P990" s="39" t="s">
        <v>2144</v>
      </c>
      <c r="Q990" s="40" t="s">
        <v>2046</v>
      </c>
      <c r="R990" s="41">
        <f t="shared" si="652"/>
        <v>0</v>
      </c>
      <c r="S990" s="22">
        <f t="shared" si="653"/>
        <v>3223</v>
      </c>
      <c r="T990" s="42">
        <f t="shared" si="654"/>
        <v>0</v>
      </c>
    </row>
    <row r="991" ht="13.2" customHeight="1" spans="1:20">
      <c r="A991" s="15" t="s">
        <v>2146</v>
      </c>
      <c r="B991" s="16" t="s">
        <v>2147</v>
      </c>
      <c r="C991" s="17" t="s">
        <v>2046</v>
      </c>
      <c r="D991" s="18" t="s">
        <v>96</v>
      </c>
      <c r="E991" s="22">
        <f t="shared" si="649"/>
        <v>676</v>
      </c>
      <c r="F991" s="20" t="s">
        <v>2148</v>
      </c>
      <c r="H991" s="21" t="s">
        <v>2146</v>
      </c>
      <c r="I991" s="39" t="s">
        <v>2147</v>
      </c>
      <c r="J991" s="40" t="s">
        <v>2046</v>
      </c>
      <c r="K991" s="46">
        <v>1</v>
      </c>
      <c r="L991" s="22">
        <f t="shared" si="650"/>
        <v>676</v>
      </c>
      <c r="M991" s="42">
        <f t="shared" si="651"/>
        <v>676</v>
      </c>
      <c r="N991" s="43"/>
      <c r="O991" s="21" t="s">
        <v>2146</v>
      </c>
      <c r="P991" s="39" t="s">
        <v>2147</v>
      </c>
      <c r="Q991" s="40" t="s">
        <v>2046</v>
      </c>
      <c r="R991" s="41">
        <f t="shared" ref="R991:R999" si="655">D991-K991</f>
        <v>0</v>
      </c>
      <c r="S991" s="22">
        <f t="shared" ref="S991:S999" si="656">L991</f>
        <v>676</v>
      </c>
      <c r="T991" s="42">
        <f t="shared" ref="T991:T999" si="657">R991*S991</f>
        <v>0</v>
      </c>
    </row>
    <row r="992" ht="13.2" customHeight="1" spans="1:20">
      <c r="A992" s="15" t="s">
        <v>2149</v>
      </c>
      <c r="B992" s="16" t="s">
        <v>2150</v>
      </c>
      <c r="C992" s="17" t="s">
        <v>2046</v>
      </c>
      <c r="D992" s="18" t="s">
        <v>102</v>
      </c>
      <c r="E992" s="22">
        <f t="shared" si="649"/>
        <v>870.5</v>
      </c>
      <c r="F992" s="20" t="s">
        <v>2151</v>
      </c>
      <c r="H992" s="21" t="s">
        <v>2149</v>
      </c>
      <c r="I992" s="39" t="s">
        <v>2150</v>
      </c>
      <c r="J992" s="40" t="s">
        <v>2046</v>
      </c>
      <c r="K992" s="46">
        <v>2</v>
      </c>
      <c r="L992" s="22">
        <f t="shared" si="650"/>
        <v>870.5</v>
      </c>
      <c r="M992" s="42">
        <f t="shared" si="651"/>
        <v>1741</v>
      </c>
      <c r="N992" s="43"/>
      <c r="O992" s="21" t="s">
        <v>2149</v>
      </c>
      <c r="P992" s="39" t="s">
        <v>2150</v>
      </c>
      <c r="Q992" s="40" t="s">
        <v>2046</v>
      </c>
      <c r="R992" s="41">
        <f t="shared" si="655"/>
        <v>0</v>
      </c>
      <c r="S992" s="22">
        <f t="shared" si="656"/>
        <v>870.5</v>
      </c>
      <c r="T992" s="42">
        <f t="shared" si="657"/>
        <v>0</v>
      </c>
    </row>
    <row r="993" ht="13.9" customHeight="1" spans="1:20">
      <c r="A993" s="15" t="s">
        <v>2152</v>
      </c>
      <c r="B993" s="16" t="s">
        <v>2153</v>
      </c>
      <c r="C993" s="17" t="s">
        <v>2046</v>
      </c>
      <c r="D993" s="18" t="s">
        <v>1414</v>
      </c>
      <c r="E993" s="22">
        <f t="shared" si="649"/>
        <v>308.25</v>
      </c>
      <c r="F993" s="20" t="s">
        <v>2154</v>
      </c>
      <c r="H993" s="21" t="s">
        <v>2152</v>
      </c>
      <c r="I993" s="39" t="s">
        <v>2153</v>
      </c>
      <c r="J993" s="40" t="s">
        <v>2046</v>
      </c>
      <c r="K993" s="46">
        <v>4</v>
      </c>
      <c r="L993" s="22">
        <f t="shared" si="650"/>
        <v>308.25</v>
      </c>
      <c r="M993" s="42">
        <f t="shared" si="651"/>
        <v>1233</v>
      </c>
      <c r="N993" s="43"/>
      <c r="O993" s="21" t="s">
        <v>2152</v>
      </c>
      <c r="P993" s="39" t="s">
        <v>2153</v>
      </c>
      <c r="Q993" s="40" t="s">
        <v>2046</v>
      </c>
      <c r="R993" s="41">
        <f t="shared" si="655"/>
        <v>0</v>
      </c>
      <c r="S993" s="22">
        <f t="shared" si="656"/>
        <v>308.25</v>
      </c>
      <c r="T993" s="42">
        <f t="shared" si="657"/>
        <v>0</v>
      </c>
    </row>
    <row r="994" ht="13.2" customHeight="1" spans="1:20">
      <c r="A994" s="15" t="s">
        <v>2155</v>
      </c>
      <c r="B994" s="16" t="s">
        <v>2156</v>
      </c>
      <c r="C994" s="17" t="s">
        <v>2046</v>
      </c>
      <c r="D994" s="18" t="s">
        <v>589</v>
      </c>
      <c r="E994" s="22">
        <f t="shared" si="649"/>
        <v>339.2</v>
      </c>
      <c r="F994" s="20" t="s">
        <v>2157</v>
      </c>
      <c r="H994" s="21" t="s">
        <v>2155</v>
      </c>
      <c r="I994" s="39" t="s">
        <v>2156</v>
      </c>
      <c r="J994" s="40" t="s">
        <v>2046</v>
      </c>
      <c r="K994" s="46">
        <v>5</v>
      </c>
      <c r="L994" s="22">
        <f t="shared" si="650"/>
        <v>339.2</v>
      </c>
      <c r="M994" s="42">
        <f t="shared" si="651"/>
        <v>1696</v>
      </c>
      <c r="N994" s="43"/>
      <c r="O994" s="21" t="s">
        <v>2155</v>
      </c>
      <c r="P994" s="39" t="s">
        <v>2156</v>
      </c>
      <c r="Q994" s="40" t="s">
        <v>2046</v>
      </c>
      <c r="R994" s="41">
        <f t="shared" si="655"/>
        <v>0</v>
      </c>
      <c r="S994" s="22">
        <f t="shared" si="656"/>
        <v>339.2</v>
      </c>
      <c r="T994" s="42">
        <f t="shared" si="657"/>
        <v>0</v>
      </c>
    </row>
    <row r="995" ht="13.9" customHeight="1" spans="1:20">
      <c r="A995" s="15" t="s">
        <v>2158</v>
      </c>
      <c r="B995" s="16" t="s">
        <v>2159</v>
      </c>
      <c r="C995" s="17" t="s">
        <v>2046</v>
      </c>
      <c r="D995" s="18" t="s">
        <v>589</v>
      </c>
      <c r="E995" s="22">
        <f t="shared" si="649"/>
        <v>339.2</v>
      </c>
      <c r="F995" s="20" t="s">
        <v>2157</v>
      </c>
      <c r="H995" s="21" t="s">
        <v>2158</v>
      </c>
      <c r="I995" s="39" t="s">
        <v>2159</v>
      </c>
      <c r="J995" s="40" t="s">
        <v>2046</v>
      </c>
      <c r="K995" s="46">
        <v>5</v>
      </c>
      <c r="L995" s="22">
        <f t="shared" si="650"/>
        <v>339.2</v>
      </c>
      <c r="M995" s="42">
        <f t="shared" si="651"/>
        <v>1696</v>
      </c>
      <c r="N995" s="43"/>
      <c r="O995" s="21" t="s">
        <v>2158</v>
      </c>
      <c r="P995" s="39" t="s">
        <v>2159</v>
      </c>
      <c r="Q995" s="40" t="s">
        <v>2046</v>
      </c>
      <c r="R995" s="41">
        <f t="shared" si="655"/>
        <v>0</v>
      </c>
      <c r="S995" s="22">
        <f t="shared" si="656"/>
        <v>339.2</v>
      </c>
      <c r="T995" s="42">
        <f t="shared" si="657"/>
        <v>0</v>
      </c>
    </row>
    <row r="996" ht="13.2" customHeight="1" spans="1:20">
      <c r="A996" s="15" t="s">
        <v>2160</v>
      </c>
      <c r="B996" s="16" t="s">
        <v>2161</v>
      </c>
      <c r="C996" s="17" t="s">
        <v>2046</v>
      </c>
      <c r="D996" s="18" t="s">
        <v>589</v>
      </c>
      <c r="E996" s="22">
        <f t="shared" si="649"/>
        <v>94</v>
      </c>
      <c r="F996" s="20" t="s">
        <v>2060</v>
      </c>
      <c r="H996" s="21" t="s">
        <v>2160</v>
      </c>
      <c r="I996" s="39" t="s">
        <v>2161</v>
      </c>
      <c r="J996" s="40" t="s">
        <v>2046</v>
      </c>
      <c r="K996" s="46">
        <v>5</v>
      </c>
      <c r="L996" s="22">
        <f t="shared" si="650"/>
        <v>94</v>
      </c>
      <c r="M996" s="42">
        <f t="shared" si="651"/>
        <v>470</v>
      </c>
      <c r="N996" s="43"/>
      <c r="O996" s="21" t="s">
        <v>2160</v>
      </c>
      <c r="P996" s="39" t="s">
        <v>2161</v>
      </c>
      <c r="Q996" s="40" t="s">
        <v>2046</v>
      </c>
      <c r="R996" s="41">
        <f t="shared" si="655"/>
        <v>0</v>
      </c>
      <c r="S996" s="22">
        <f t="shared" si="656"/>
        <v>94</v>
      </c>
      <c r="T996" s="42">
        <f t="shared" si="657"/>
        <v>0</v>
      </c>
    </row>
    <row r="997" ht="13.2" customHeight="1" spans="1:20">
      <c r="A997" s="15" t="s">
        <v>2162</v>
      </c>
      <c r="B997" s="16" t="s">
        <v>2163</v>
      </c>
      <c r="C997" s="17" t="s">
        <v>179</v>
      </c>
      <c r="D997" s="18" t="s">
        <v>542</v>
      </c>
      <c r="E997" s="22">
        <f t="shared" si="649"/>
        <v>27.125</v>
      </c>
      <c r="F997" s="20" t="s">
        <v>2164</v>
      </c>
      <c r="H997" s="21" t="s">
        <v>2162</v>
      </c>
      <c r="I997" s="39" t="s">
        <v>2163</v>
      </c>
      <c r="J997" s="40" t="s">
        <v>179</v>
      </c>
      <c r="K997" s="46">
        <v>8</v>
      </c>
      <c r="L997" s="22">
        <f t="shared" si="650"/>
        <v>27.125</v>
      </c>
      <c r="M997" s="42">
        <f t="shared" si="651"/>
        <v>217</v>
      </c>
      <c r="N997" s="43"/>
      <c r="O997" s="21" t="s">
        <v>2162</v>
      </c>
      <c r="P997" s="39" t="s">
        <v>2163</v>
      </c>
      <c r="Q997" s="40" t="s">
        <v>179</v>
      </c>
      <c r="R997" s="41">
        <f t="shared" si="655"/>
        <v>0</v>
      </c>
      <c r="S997" s="22">
        <f t="shared" si="656"/>
        <v>27.125</v>
      </c>
      <c r="T997" s="42">
        <f t="shared" si="657"/>
        <v>0</v>
      </c>
    </row>
    <row r="998" ht="13.9" customHeight="1" spans="1:20">
      <c r="A998" s="15" t="s">
        <v>2165</v>
      </c>
      <c r="B998" s="16" t="s">
        <v>2166</v>
      </c>
      <c r="C998" s="17" t="s">
        <v>179</v>
      </c>
      <c r="D998" s="18" t="s">
        <v>628</v>
      </c>
      <c r="E998" s="22">
        <f t="shared" si="649"/>
        <v>27</v>
      </c>
      <c r="F998" s="20" t="s">
        <v>2167</v>
      </c>
      <c r="H998" s="21" t="s">
        <v>2165</v>
      </c>
      <c r="I998" s="39" t="s">
        <v>2166</v>
      </c>
      <c r="J998" s="40" t="s">
        <v>179</v>
      </c>
      <c r="K998" s="46">
        <v>3</v>
      </c>
      <c r="L998" s="22">
        <f t="shared" si="650"/>
        <v>27</v>
      </c>
      <c r="M998" s="42">
        <f t="shared" si="651"/>
        <v>81</v>
      </c>
      <c r="N998" s="43"/>
      <c r="O998" s="21" t="s">
        <v>2165</v>
      </c>
      <c r="P998" s="39" t="s">
        <v>2166</v>
      </c>
      <c r="Q998" s="40" t="s">
        <v>179</v>
      </c>
      <c r="R998" s="41">
        <f t="shared" si="655"/>
        <v>0</v>
      </c>
      <c r="S998" s="22">
        <f t="shared" si="656"/>
        <v>27</v>
      </c>
      <c r="T998" s="42">
        <f t="shared" si="657"/>
        <v>0</v>
      </c>
    </row>
    <row r="999" ht="13.2" customHeight="1" spans="1:20">
      <c r="A999" s="52" t="s">
        <v>2168</v>
      </c>
      <c r="B999" s="53" t="s">
        <v>2169</v>
      </c>
      <c r="C999" s="54" t="s">
        <v>179</v>
      </c>
      <c r="D999" s="55" t="s">
        <v>538</v>
      </c>
      <c r="E999" s="63">
        <f t="shared" si="649"/>
        <v>146.666666666667</v>
      </c>
      <c r="F999" s="56" t="s">
        <v>2170</v>
      </c>
      <c r="H999" s="57" t="s">
        <v>2168</v>
      </c>
      <c r="I999" s="58" t="s">
        <v>2169</v>
      </c>
      <c r="J999" s="59" t="s">
        <v>179</v>
      </c>
      <c r="K999" s="64">
        <v>9</v>
      </c>
      <c r="L999" s="63">
        <f t="shared" si="650"/>
        <v>146.666666666667</v>
      </c>
      <c r="M999" s="65">
        <f t="shared" si="651"/>
        <v>1320</v>
      </c>
      <c r="N999" s="43"/>
      <c r="O999" s="57" t="s">
        <v>2168</v>
      </c>
      <c r="P999" s="58" t="s">
        <v>2169</v>
      </c>
      <c r="Q999" s="59" t="s">
        <v>179</v>
      </c>
      <c r="R999" s="60">
        <f t="shared" si="655"/>
        <v>0</v>
      </c>
      <c r="S999" s="63">
        <f t="shared" si="656"/>
        <v>146.666666666667</v>
      </c>
      <c r="T999" s="65">
        <f t="shared" si="657"/>
        <v>0</v>
      </c>
    </row>
    <row r="1000" ht="16.1" customHeight="1" spans="1:20">
      <c r="A1000" s="4" t="s">
        <v>80</v>
      </c>
      <c r="B1000" s="4"/>
      <c r="C1000" s="5" t="s">
        <v>81</v>
      </c>
      <c r="D1000" s="5"/>
      <c r="E1000" s="5"/>
      <c r="F1000" s="5"/>
      <c r="H1000" s="6" t="s">
        <v>80</v>
      </c>
      <c r="I1000" s="6"/>
      <c r="J1000" s="29" t="s">
        <v>81</v>
      </c>
      <c r="K1000" s="30"/>
      <c r="L1000" s="29"/>
      <c r="M1000" s="29"/>
      <c r="N1000" s="29"/>
      <c r="O1000" s="6" t="s">
        <v>80</v>
      </c>
      <c r="P1000" s="6"/>
      <c r="Q1000" s="29" t="s">
        <v>81</v>
      </c>
      <c r="R1000" s="29"/>
      <c r="S1000" s="29"/>
      <c r="T1000" s="29"/>
    </row>
    <row r="1001" ht="16.85" customHeight="1" spans="1:20">
      <c r="A1001" s="4"/>
      <c r="B1001" s="4"/>
      <c r="C1001" s="4"/>
      <c r="D1001" s="4"/>
      <c r="E1001" s="4"/>
      <c r="F1001" s="4"/>
      <c r="H1001" s="6"/>
      <c r="I1001" s="6"/>
      <c r="J1001" s="6"/>
      <c r="K1001" s="31"/>
      <c r="L1001" s="6"/>
      <c r="M1001" s="6"/>
      <c r="N1001" s="6"/>
      <c r="O1001" s="6"/>
      <c r="P1001" s="6"/>
      <c r="Q1001" s="6"/>
      <c r="R1001" s="6"/>
      <c r="S1001" s="6"/>
      <c r="T1001" s="6"/>
    </row>
    <row r="1002" ht="32.95" customHeight="1" spans="1:20">
      <c r="A1002" s="2" t="s">
        <v>82</v>
      </c>
      <c r="B1002" s="2"/>
      <c r="C1002" s="2"/>
      <c r="D1002" s="2"/>
      <c r="E1002" s="2"/>
      <c r="F1002" s="2"/>
      <c r="H1002" s="3" t="s">
        <v>82</v>
      </c>
      <c r="I1002" s="3"/>
      <c r="J1002" s="3"/>
      <c r="K1002" s="28"/>
      <c r="L1002" s="3"/>
      <c r="M1002" s="3"/>
      <c r="N1002" s="3"/>
      <c r="O1002" s="3" t="s">
        <v>82</v>
      </c>
      <c r="P1002" s="3"/>
      <c r="Q1002" s="3"/>
      <c r="R1002" s="3"/>
      <c r="S1002" s="3"/>
      <c r="T1002" s="3"/>
    </row>
    <row r="1003" ht="13.9" customHeight="1" spans="1:20">
      <c r="A1003" s="4" t="s">
        <v>18</v>
      </c>
      <c r="B1003" s="4"/>
      <c r="C1003" s="5" t="s">
        <v>19</v>
      </c>
      <c r="D1003" s="5"/>
      <c r="E1003" s="5"/>
      <c r="F1003" s="5"/>
      <c r="H1003" s="6" t="s">
        <v>18</v>
      </c>
      <c r="I1003" s="6"/>
      <c r="J1003" s="29" t="s">
        <v>19</v>
      </c>
      <c r="K1003" s="30"/>
      <c r="L1003" s="29"/>
      <c r="M1003" s="29"/>
      <c r="N1003" s="29"/>
      <c r="O1003" s="6" t="s">
        <v>18</v>
      </c>
      <c r="P1003" s="6"/>
      <c r="Q1003" s="29" t="s">
        <v>19</v>
      </c>
      <c r="R1003" s="29"/>
      <c r="S1003" s="29"/>
      <c r="T1003" s="29"/>
    </row>
    <row r="1004" ht="13.9" customHeight="1" spans="1:20">
      <c r="A1004" s="4" t="s">
        <v>20</v>
      </c>
      <c r="B1004" s="4"/>
      <c r="C1004" s="4"/>
      <c r="D1004" s="6" t="s">
        <v>2171</v>
      </c>
      <c r="E1004" s="6" t="s">
        <v>84</v>
      </c>
      <c r="F1004" s="5" t="s">
        <v>85</v>
      </c>
      <c r="H1004" s="6" t="s">
        <v>22</v>
      </c>
      <c r="I1004" s="6"/>
      <c r="J1004" s="6"/>
      <c r="K1004" s="31" t="s">
        <v>2171</v>
      </c>
      <c r="L1004" s="6" t="s">
        <v>84</v>
      </c>
      <c r="M1004" s="29" t="s">
        <v>85</v>
      </c>
      <c r="N1004" s="29"/>
      <c r="O1004" s="6" t="s">
        <v>23</v>
      </c>
      <c r="P1004" s="6"/>
      <c r="Q1004" s="6"/>
      <c r="R1004" s="6" t="s">
        <v>2171</v>
      </c>
      <c r="S1004" s="6" t="s">
        <v>84</v>
      </c>
      <c r="T1004" s="29" t="s">
        <v>85</v>
      </c>
    </row>
    <row r="1005" ht="27.85" customHeight="1" spans="1:20">
      <c r="A1005" s="7" t="s">
        <v>2031</v>
      </c>
      <c r="B1005" s="8"/>
      <c r="C1005" s="8"/>
      <c r="D1005" s="8"/>
      <c r="E1005" s="8"/>
      <c r="F1005" s="9"/>
      <c r="H1005" s="10" t="s">
        <v>2031</v>
      </c>
      <c r="I1005" s="32"/>
      <c r="J1005" s="32"/>
      <c r="K1005" s="33"/>
      <c r="L1005" s="32"/>
      <c r="M1005" s="34"/>
      <c r="N1005" s="35"/>
      <c r="O1005" s="10" t="s">
        <v>2031</v>
      </c>
      <c r="P1005" s="32"/>
      <c r="Q1005" s="32"/>
      <c r="R1005" s="32"/>
      <c r="S1005" s="32"/>
      <c r="T1005" s="34"/>
    </row>
    <row r="1006" ht="13.9" customHeight="1" spans="1:20">
      <c r="A1006" s="11" t="s">
        <v>87</v>
      </c>
      <c r="B1006" s="12" t="s">
        <v>88</v>
      </c>
      <c r="C1006" s="12" t="s">
        <v>89</v>
      </c>
      <c r="D1006" s="12" t="s">
        <v>90</v>
      </c>
      <c r="E1006" s="12" t="s">
        <v>91</v>
      </c>
      <c r="F1006" s="13" t="s">
        <v>92</v>
      </c>
      <c r="H1006" s="14" t="s">
        <v>87</v>
      </c>
      <c r="I1006" s="36" t="s">
        <v>88</v>
      </c>
      <c r="J1006" s="36" t="s">
        <v>89</v>
      </c>
      <c r="K1006" s="37" t="s">
        <v>90</v>
      </c>
      <c r="L1006" s="36" t="s">
        <v>91</v>
      </c>
      <c r="M1006" s="38" t="s">
        <v>92</v>
      </c>
      <c r="N1006" s="35"/>
      <c r="O1006" s="14" t="s">
        <v>87</v>
      </c>
      <c r="P1006" s="36" t="s">
        <v>88</v>
      </c>
      <c r="Q1006" s="36" t="s">
        <v>89</v>
      </c>
      <c r="R1006" s="36" t="s">
        <v>90</v>
      </c>
      <c r="S1006" s="36" t="s">
        <v>91</v>
      </c>
      <c r="T1006" s="38" t="s">
        <v>92</v>
      </c>
    </row>
    <row r="1007" ht="13.2" customHeight="1" spans="1:20">
      <c r="A1007" s="15" t="s">
        <v>2172</v>
      </c>
      <c r="B1007" s="16" t="s">
        <v>2173</v>
      </c>
      <c r="C1007" s="17" t="s">
        <v>179</v>
      </c>
      <c r="D1007" s="18" t="s">
        <v>538</v>
      </c>
      <c r="E1007" s="22">
        <f t="shared" ref="E1007:E1018" si="658">F1007/D1007</f>
        <v>345.222222222222</v>
      </c>
      <c r="F1007" s="20" t="s">
        <v>2174</v>
      </c>
      <c r="H1007" s="21" t="s">
        <v>2172</v>
      </c>
      <c r="I1007" s="39" t="s">
        <v>2173</v>
      </c>
      <c r="J1007" s="40" t="s">
        <v>179</v>
      </c>
      <c r="K1007" s="46">
        <v>9</v>
      </c>
      <c r="L1007" s="22">
        <f t="shared" ref="L1007:L1018" si="659">E1007</f>
        <v>345.222222222222</v>
      </c>
      <c r="M1007" s="42">
        <f t="shared" ref="M1007:M1018" si="660">K1007*L1007</f>
        <v>3107</v>
      </c>
      <c r="N1007" s="43"/>
      <c r="O1007" s="21" t="s">
        <v>2172</v>
      </c>
      <c r="P1007" s="39" t="s">
        <v>2173</v>
      </c>
      <c r="Q1007" s="40" t="s">
        <v>179</v>
      </c>
      <c r="R1007" s="41">
        <f t="shared" ref="R1007:R1018" si="661">D1007-K1007</f>
        <v>0</v>
      </c>
      <c r="S1007" s="22">
        <f t="shared" ref="S1007:S1018" si="662">L1007</f>
        <v>345.222222222222</v>
      </c>
      <c r="T1007" s="42">
        <f t="shared" ref="T1007:T1018" si="663">R1007*S1007</f>
        <v>0</v>
      </c>
    </row>
    <row r="1008" ht="13.9" customHeight="1" spans="1:20">
      <c r="A1008" s="15" t="s">
        <v>2175</v>
      </c>
      <c r="B1008" s="16" t="s">
        <v>2176</v>
      </c>
      <c r="C1008" s="17" t="s">
        <v>179</v>
      </c>
      <c r="D1008" s="18" t="s">
        <v>538</v>
      </c>
      <c r="E1008" s="22">
        <f t="shared" si="658"/>
        <v>115.666666666667</v>
      </c>
      <c r="F1008" s="20" t="s">
        <v>2177</v>
      </c>
      <c r="H1008" s="21" t="s">
        <v>2175</v>
      </c>
      <c r="I1008" s="39" t="s">
        <v>2176</v>
      </c>
      <c r="J1008" s="40" t="s">
        <v>179</v>
      </c>
      <c r="K1008" s="46">
        <v>9</v>
      </c>
      <c r="L1008" s="22">
        <f t="shared" si="659"/>
        <v>115.666666666667</v>
      </c>
      <c r="M1008" s="42">
        <f t="shared" si="660"/>
        <v>1041</v>
      </c>
      <c r="N1008" s="43"/>
      <c r="O1008" s="21" t="s">
        <v>2175</v>
      </c>
      <c r="P1008" s="39" t="s">
        <v>2176</v>
      </c>
      <c r="Q1008" s="40" t="s">
        <v>179</v>
      </c>
      <c r="R1008" s="41">
        <f t="shared" si="661"/>
        <v>0</v>
      </c>
      <c r="S1008" s="22">
        <f t="shared" si="662"/>
        <v>115.666666666667</v>
      </c>
      <c r="T1008" s="42">
        <f t="shared" si="663"/>
        <v>0</v>
      </c>
    </row>
    <row r="1009" ht="13.2" customHeight="1" spans="1:20">
      <c r="A1009" s="15" t="s">
        <v>2178</v>
      </c>
      <c r="B1009" s="16" t="s">
        <v>2179</v>
      </c>
      <c r="C1009" s="17" t="s">
        <v>179</v>
      </c>
      <c r="D1009" s="18" t="s">
        <v>542</v>
      </c>
      <c r="E1009" s="22">
        <f t="shared" si="658"/>
        <v>339.875</v>
      </c>
      <c r="F1009" s="20" t="s">
        <v>2180</v>
      </c>
      <c r="H1009" s="21" t="s">
        <v>2178</v>
      </c>
      <c r="I1009" s="39" t="s">
        <v>2179</v>
      </c>
      <c r="J1009" s="40" t="s">
        <v>179</v>
      </c>
      <c r="K1009" s="46">
        <v>8</v>
      </c>
      <c r="L1009" s="22">
        <f t="shared" si="659"/>
        <v>339.875</v>
      </c>
      <c r="M1009" s="42">
        <f t="shared" si="660"/>
        <v>2719</v>
      </c>
      <c r="N1009" s="43"/>
      <c r="O1009" s="21" t="s">
        <v>2178</v>
      </c>
      <c r="P1009" s="39" t="s">
        <v>2179</v>
      </c>
      <c r="Q1009" s="40" t="s">
        <v>179</v>
      </c>
      <c r="R1009" s="41">
        <f t="shared" si="661"/>
        <v>0</v>
      </c>
      <c r="S1009" s="22">
        <f t="shared" si="662"/>
        <v>339.875</v>
      </c>
      <c r="T1009" s="42">
        <f t="shared" si="663"/>
        <v>0</v>
      </c>
    </row>
    <row r="1010" ht="13.2" customHeight="1" spans="1:20">
      <c r="A1010" s="15" t="s">
        <v>2181</v>
      </c>
      <c r="B1010" s="16" t="s">
        <v>2066</v>
      </c>
      <c r="C1010" s="17" t="s">
        <v>179</v>
      </c>
      <c r="D1010" s="18" t="s">
        <v>1367</v>
      </c>
      <c r="E1010" s="22">
        <f t="shared" si="658"/>
        <v>605.1875</v>
      </c>
      <c r="F1010" s="20" t="s">
        <v>2182</v>
      </c>
      <c r="H1010" s="21" t="s">
        <v>2181</v>
      </c>
      <c r="I1010" s="39" t="s">
        <v>2066</v>
      </c>
      <c r="J1010" s="40" t="s">
        <v>179</v>
      </c>
      <c r="K1010" s="46">
        <v>16</v>
      </c>
      <c r="L1010" s="22">
        <f t="shared" si="659"/>
        <v>605.1875</v>
      </c>
      <c r="M1010" s="42">
        <f t="shared" si="660"/>
        <v>9683</v>
      </c>
      <c r="N1010" s="43"/>
      <c r="O1010" s="21" t="s">
        <v>2181</v>
      </c>
      <c r="P1010" s="39" t="s">
        <v>2066</v>
      </c>
      <c r="Q1010" s="40" t="s">
        <v>179</v>
      </c>
      <c r="R1010" s="41">
        <f t="shared" si="661"/>
        <v>0</v>
      </c>
      <c r="S1010" s="22">
        <f t="shared" si="662"/>
        <v>605.1875</v>
      </c>
      <c r="T1010" s="42">
        <f t="shared" si="663"/>
        <v>0</v>
      </c>
    </row>
    <row r="1011" ht="13.9" customHeight="1" spans="1:20">
      <c r="A1011" s="15" t="s">
        <v>2183</v>
      </c>
      <c r="B1011" s="16" t="s">
        <v>2184</v>
      </c>
      <c r="C1011" s="17" t="s">
        <v>179</v>
      </c>
      <c r="D1011" s="18" t="s">
        <v>118</v>
      </c>
      <c r="E1011" s="22">
        <f t="shared" si="658"/>
        <v>107.883333333333</v>
      </c>
      <c r="F1011" s="20" t="s">
        <v>2185</v>
      </c>
      <c r="H1011" s="21" t="s">
        <v>2183</v>
      </c>
      <c r="I1011" s="39" t="s">
        <v>2184</v>
      </c>
      <c r="J1011" s="40" t="s">
        <v>179</v>
      </c>
      <c r="K1011" s="46">
        <v>60</v>
      </c>
      <c r="L1011" s="22">
        <f t="shared" si="659"/>
        <v>107.883333333333</v>
      </c>
      <c r="M1011" s="42">
        <f t="shared" si="660"/>
        <v>6472.99999999998</v>
      </c>
      <c r="N1011" s="43"/>
      <c r="O1011" s="21" t="s">
        <v>2183</v>
      </c>
      <c r="P1011" s="39" t="s">
        <v>2184</v>
      </c>
      <c r="Q1011" s="40" t="s">
        <v>179</v>
      </c>
      <c r="R1011" s="41">
        <f t="shared" si="661"/>
        <v>0</v>
      </c>
      <c r="S1011" s="22">
        <f t="shared" si="662"/>
        <v>107.883333333333</v>
      </c>
      <c r="T1011" s="42">
        <f t="shared" si="663"/>
        <v>0</v>
      </c>
    </row>
    <row r="1012" ht="13.2" customHeight="1" spans="1:20">
      <c r="A1012" s="15" t="s">
        <v>2186</v>
      </c>
      <c r="B1012" s="16" t="s">
        <v>2187</v>
      </c>
      <c r="C1012" s="17" t="s">
        <v>179</v>
      </c>
      <c r="D1012" s="18" t="s">
        <v>2188</v>
      </c>
      <c r="E1012" s="22">
        <f t="shared" si="658"/>
        <v>82.5909090909091</v>
      </c>
      <c r="F1012" s="20" t="s">
        <v>2189</v>
      </c>
      <c r="H1012" s="21" t="s">
        <v>2186</v>
      </c>
      <c r="I1012" s="39" t="s">
        <v>2187</v>
      </c>
      <c r="J1012" s="40" t="s">
        <v>179</v>
      </c>
      <c r="K1012" s="46">
        <v>22</v>
      </c>
      <c r="L1012" s="22">
        <f t="shared" si="659"/>
        <v>82.5909090909091</v>
      </c>
      <c r="M1012" s="42">
        <f t="shared" si="660"/>
        <v>1817</v>
      </c>
      <c r="N1012" s="43"/>
      <c r="O1012" s="21" t="s">
        <v>2186</v>
      </c>
      <c r="P1012" s="39" t="s">
        <v>2187</v>
      </c>
      <c r="Q1012" s="40" t="s">
        <v>179</v>
      </c>
      <c r="R1012" s="41">
        <f t="shared" si="661"/>
        <v>0</v>
      </c>
      <c r="S1012" s="22">
        <f t="shared" si="662"/>
        <v>82.5909090909091</v>
      </c>
      <c r="T1012" s="42">
        <f t="shared" si="663"/>
        <v>0</v>
      </c>
    </row>
    <row r="1013" ht="13.9" customHeight="1" spans="1:20">
      <c r="A1013" s="15" t="s">
        <v>2190</v>
      </c>
      <c r="B1013" s="16" t="s">
        <v>2062</v>
      </c>
      <c r="C1013" s="17" t="s">
        <v>179</v>
      </c>
      <c r="D1013" s="18" t="s">
        <v>1329</v>
      </c>
      <c r="E1013" s="22">
        <f t="shared" si="658"/>
        <v>217.882352941176</v>
      </c>
      <c r="F1013" s="20" t="s">
        <v>2191</v>
      </c>
      <c r="H1013" s="21" t="s">
        <v>2190</v>
      </c>
      <c r="I1013" s="39" t="s">
        <v>2062</v>
      </c>
      <c r="J1013" s="40" t="s">
        <v>179</v>
      </c>
      <c r="K1013" s="46">
        <v>34</v>
      </c>
      <c r="L1013" s="22">
        <f t="shared" si="659"/>
        <v>217.882352941176</v>
      </c>
      <c r="M1013" s="42">
        <f t="shared" si="660"/>
        <v>7407.99999999998</v>
      </c>
      <c r="N1013" s="43"/>
      <c r="O1013" s="21" t="s">
        <v>2190</v>
      </c>
      <c r="P1013" s="39" t="s">
        <v>2062</v>
      </c>
      <c r="Q1013" s="40" t="s">
        <v>179</v>
      </c>
      <c r="R1013" s="41">
        <f t="shared" si="661"/>
        <v>0</v>
      </c>
      <c r="S1013" s="22">
        <f t="shared" si="662"/>
        <v>217.882352941176</v>
      </c>
      <c r="T1013" s="42">
        <f t="shared" si="663"/>
        <v>0</v>
      </c>
    </row>
    <row r="1014" ht="13.2" customHeight="1" spans="1:20">
      <c r="A1014" s="15" t="s">
        <v>2192</v>
      </c>
      <c r="B1014" s="16" t="s">
        <v>2107</v>
      </c>
      <c r="C1014" s="17" t="s">
        <v>179</v>
      </c>
      <c r="D1014" s="18" t="s">
        <v>1520</v>
      </c>
      <c r="E1014" s="22">
        <f t="shared" si="658"/>
        <v>286.818181818182</v>
      </c>
      <c r="F1014" s="20" t="s">
        <v>2193</v>
      </c>
      <c r="H1014" s="21" t="s">
        <v>2192</v>
      </c>
      <c r="I1014" s="39" t="s">
        <v>2107</v>
      </c>
      <c r="J1014" s="40" t="s">
        <v>179</v>
      </c>
      <c r="K1014" s="46">
        <v>11</v>
      </c>
      <c r="L1014" s="22">
        <f t="shared" si="659"/>
        <v>286.818181818182</v>
      </c>
      <c r="M1014" s="42">
        <f t="shared" si="660"/>
        <v>3155</v>
      </c>
      <c r="N1014" s="43"/>
      <c r="O1014" s="21" t="s">
        <v>2192</v>
      </c>
      <c r="P1014" s="39" t="s">
        <v>2107</v>
      </c>
      <c r="Q1014" s="40" t="s">
        <v>179</v>
      </c>
      <c r="R1014" s="41">
        <f t="shared" si="661"/>
        <v>0</v>
      </c>
      <c r="S1014" s="22">
        <f t="shared" si="662"/>
        <v>286.818181818182</v>
      </c>
      <c r="T1014" s="42">
        <f t="shared" si="663"/>
        <v>0</v>
      </c>
    </row>
    <row r="1015" ht="13.2" customHeight="1" spans="1:20">
      <c r="A1015" s="15" t="s">
        <v>2194</v>
      </c>
      <c r="B1015" s="16" t="s">
        <v>2077</v>
      </c>
      <c r="C1015" s="17" t="s">
        <v>179</v>
      </c>
      <c r="D1015" s="18" t="s">
        <v>2195</v>
      </c>
      <c r="E1015" s="22">
        <f t="shared" si="658"/>
        <v>15.7612903225806</v>
      </c>
      <c r="F1015" s="20" t="s">
        <v>2196</v>
      </c>
      <c r="H1015" s="21" t="s">
        <v>2194</v>
      </c>
      <c r="I1015" s="39" t="s">
        <v>2077</v>
      </c>
      <c r="J1015" s="40" t="s">
        <v>179</v>
      </c>
      <c r="K1015" s="46">
        <v>155</v>
      </c>
      <c r="L1015" s="22">
        <f t="shared" si="659"/>
        <v>15.7612903225806</v>
      </c>
      <c r="M1015" s="42">
        <f t="shared" si="660"/>
        <v>2442.99999999999</v>
      </c>
      <c r="N1015" s="43"/>
      <c r="O1015" s="21" t="s">
        <v>2194</v>
      </c>
      <c r="P1015" s="39" t="s">
        <v>2077</v>
      </c>
      <c r="Q1015" s="40" t="s">
        <v>179</v>
      </c>
      <c r="R1015" s="41">
        <f t="shared" si="661"/>
        <v>0</v>
      </c>
      <c r="S1015" s="22">
        <f t="shared" si="662"/>
        <v>15.7612903225806</v>
      </c>
      <c r="T1015" s="42">
        <f t="shared" si="663"/>
        <v>0</v>
      </c>
    </row>
    <row r="1016" ht="13.9" customHeight="1" spans="1:20">
      <c r="A1016" s="15" t="s">
        <v>2197</v>
      </c>
      <c r="B1016" s="16" t="s">
        <v>2116</v>
      </c>
      <c r="C1016" s="17" t="s">
        <v>179</v>
      </c>
      <c r="D1016" s="18" t="s">
        <v>2198</v>
      </c>
      <c r="E1016" s="22">
        <f t="shared" si="658"/>
        <v>15.3026315789474</v>
      </c>
      <c r="F1016" s="20" t="s">
        <v>2199</v>
      </c>
      <c r="H1016" s="21" t="s">
        <v>2197</v>
      </c>
      <c r="I1016" s="39" t="s">
        <v>2116</v>
      </c>
      <c r="J1016" s="40" t="s">
        <v>179</v>
      </c>
      <c r="K1016" s="46">
        <v>76</v>
      </c>
      <c r="L1016" s="22">
        <f t="shared" si="659"/>
        <v>15.3026315789474</v>
      </c>
      <c r="M1016" s="42">
        <f t="shared" si="660"/>
        <v>1163</v>
      </c>
      <c r="N1016" s="43"/>
      <c r="O1016" s="21" t="s">
        <v>2197</v>
      </c>
      <c r="P1016" s="39" t="s">
        <v>2116</v>
      </c>
      <c r="Q1016" s="40" t="s">
        <v>179</v>
      </c>
      <c r="R1016" s="41">
        <f t="shared" si="661"/>
        <v>0</v>
      </c>
      <c r="S1016" s="22">
        <f t="shared" si="662"/>
        <v>15.3026315789474</v>
      </c>
      <c r="T1016" s="42">
        <f t="shared" si="663"/>
        <v>0</v>
      </c>
    </row>
    <row r="1017" ht="13.2" customHeight="1" spans="1:20">
      <c r="A1017" s="15" t="s">
        <v>2200</v>
      </c>
      <c r="B1017" s="16" t="s">
        <v>2120</v>
      </c>
      <c r="C1017" s="17" t="s">
        <v>179</v>
      </c>
      <c r="D1017" s="18" t="s">
        <v>2070</v>
      </c>
      <c r="E1017" s="22">
        <f t="shared" si="658"/>
        <v>15.2820512820513</v>
      </c>
      <c r="F1017" s="20" t="s">
        <v>2201</v>
      </c>
      <c r="H1017" s="21" t="s">
        <v>2200</v>
      </c>
      <c r="I1017" s="39" t="s">
        <v>2120</v>
      </c>
      <c r="J1017" s="40" t="s">
        <v>179</v>
      </c>
      <c r="K1017" s="46">
        <v>39</v>
      </c>
      <c r="L1017" s="22">
        <f t="shared" si="659"/>
        <v>15.2820512820513</v>
      </c>
      <c r="M1017" s="42">
        <f t="shared" si="660"/>
        <v>596.000000000001</v>
      </c>
      <c r="N1017" s="43"/>
      <c r="O1017" s="21" t="s">
        <v>2200</v>
      </c>
      <c r="P1017" s="39" t="s">
        <v>2120</v>
      </c>
      <c r="Q1017" s="40" t="s">
        <v>179</v>
      </c>
      <c r="R1017" s="41">
        <f t="shared" si="661"/>
        <v>0</v>
      </c>
      <c r="S1017" s="22">
        <f t="shared" si="662"/>
        <v>15.2820512820513</v>
      </c>
      <c r="T1017" s="42">
        <f t="shared" si="663"/>
        <v>0</v>
      </c>
    </row>
    <row r="1018" ht="13.2" customHeight="1" spans="1:20">
      <c r="A1018" s="15" t="s">
        <v>2202</v>
      </c>
      <c r="B1018" s="16" t="s">
        <v>2050</v>
      </c>
      <c r="C1018" s="17" t="s">
        <v>189</v>
      </c>
      <c r="D1018" s="18" t="s">
        <v>2203</v>
      </c>
      <c r="E1018" s="22">
        <f t="shared" si="658"/>
        <v>107.861224489796</v>
      </c>
      <c r="F1018" s="20" t="s">
        <v>2204</v>
      </c>
      <c r="H1018" s="21" t="s">
        <v>2202</v>
      </c>
      <c r="I1018" s="39" t="s">
        <v>2050</v>
      </c>
      <c r="J1018" s="40" t="s">
        <v>189</v>
      </c>
      <c r="K1018" s="46">
        <v>245</v>
      </c>
      <c r="L1018" s="22">
        <f t="shared" si="659"/>
        <v>107.861224489796</v>
      </c>
      <c r="M1018" s="42">
        <f t="shared" si="660"/>
        <v>26426</v>
      </c>
      <c r="N1018" s="43"/>
      <c r="O1018" s="21" t="s">
        <v>2202</v>
      </c>
      <c r="P1018" s="39" t="s">
        <v>2050</v>
      </c>
      <c r="Q1018" s="40" t="s">
        <v>189</v>
      </c>
      <c r="R1018" s="41">
        <f t="shared" si="661"/>
        <v>0</v>
      </c>
      <c r="S1018" s="22">
        <f t="shared" si="662"/>
        <v>107.861224489796</v>
      </c>
      <c r="T1018" s="42">
        <f t="shared" si="663"/>
        <v>0</v>
      </c>
    </row>
    <row r="1019" ht="13.9" customHeight="1" spans="1:20">
      <c r="A1019" s="15"/>
      <c r="B1019" s="16"/>
      <c r="C1019" s="17"/>
      <c r="D1019" s="18"/>
      <c r="E1019" s="18"/>
      <c r="F1019" s="20"/>
      <c r="H1019" s="21"/>
      <c r="I1019" s="39"/>
      <c r="J1019" s="40"/>
      <c r="K1019" s="41"/>
      <c r="L1019" s="47"/>
      <c r="M1019" s="44"/>
      <c r="N1019" s="45"/>
      <c r="O1019" s="21"/>
      <c r="P1019" s="39"/>
      <c r="Q1019" s="40"/>
      <c r="R1019" s="47"/>
      <c r="S1019" s="47"/>
      <c r="T1019" s="44"/>
    </row>
    <row r="1020" ht="13.2" customHeight="1" spans="1:20">
      <c r="A1020" s="15"/>
      <c r="B1020" s="16"/>
      <c r="C1020" s="17"/>
      <c r="D1020" s="18"/>
      <c r="E1020" s="18"/>
      <c r="F1020" s="20"/>
      <c r="H1020" s="21"/>
      <c r="I1020" s="39"/>
      <c r="J1020" s="40"/>
      <c r="K1020" s="41"/>
      <c r="L1020" s="47"/>
      <c r="M1020" s="44"/>
      <c r="N1020" s="45"/>
      <c r="O1020" s="21"/>
      <c r="P1020" s="39"/>
      <c r="Q1020" s="40"/>
      <c r="R1020" s="47"/>
      <c r="S1020" s="47"/>
      <c r="T1020" s="44"/>
    </row>
    <row r="1021" ht="13.9" customHeight="1" spans="1:20">
      <c r="A1021" s="15"/>
      <c r="B1021" s="16"/>
      <c r="C1021" s="17"/>
      <c r="D1021" s="18"/>
      <c r="E1021" s="18"/>
      <c r="F1021" s="20"/>
      <c r="H1021" s="21"/>
      <c r="I1021" s="39"/>
      <c r="J1021" s="40"/>
      <c r="K1021" s="41"/>
      <c r="L1021" s="47"/>
      <c r="M1021" s="44"/>
      <c r="N1021" s="45"/>
      <c r="O1021" s="21"/>
      <c r="P1021" s="39"/>
      <c r="Q1021" s="40"/>
      <c r="R1021" s="47"/>
      <c r="S1021" s="47"/>
      <c r="T1021" s="44"/>
    </row>
    <row r="1022" ht="13.2" customHeight="1" spans="1:20">
      <c r="A1022" s="15"/>
      <c r="B1022" s="16"/>
      <c r="C1022" s="17"/>
      <c r="D1022" s="18"/>
      <c r="E1022" s="18"/>
      <c r="F1022" s="20"/>
      <c r="H1022" s="21"/>
      <c r="I1022" s="39"/>
      <c r="J1022" s="40"/>
      <c r="K1022" s="41"/>
      <c r="L1022" s="47"/>
      <c r="M1022" s="44"/>
      <c r="N1022" s="45"/>
      <c r="O1022" s="21"/>
      <c r="P1022" s="39"/>
      <c r="Q1022" s="40"/>
      <c r="R1022" s="47"/>
      <c r="S1022" s="47"/>
      <c r="T1022" s="44"/>
    </row>
    <row r="1023" ht="13.2" customHeight="1" spans="1:20">
      <c r="A1023" s="15"/>
      <c r="B1023" s="16"/>
      <c r="C1023" s="17"/>
      <c r="D1023" s="18"/>
      <c r="E1023" s="18"/>
      <c r="F1023" s="20"/>
      <c r="H1023" s="21"/>
      <c r="I1023" s="39"/>
      <c r="J1023" s="40"/>
      <c r="K1023" s="41"/>
      <c r="L1023" s="47"/>
      <c r="M1023" s="44"/>
      <c r="N1023" s="45"/>
      <c r="O1023" s="21"/>
      <c r="P1023" s="39"/>
      <c r="Q1023" s="40"/>
      <c r="R1023" s="47"/>
      <c r="S1023" s="47"/>
      <c r="T1023" s="44"/>
    </row>
    <row r="1024" ht="13.9" customHeight="1" spans="1:20">
      <c r="A1024" s="15"/>
      <c r="B1024" s="16"/>
      <c r="C1024" s="17"/>
      <c r="D1024" s="18"/>
      <c r="E1024" s="18"/>
      <c r="F1024" s="20"/>
      <c r="H1024" s="21"/>
      <c r="I1024" s="39"/>
      <c r="J1024" s="40"/>
      <c r="K1024" s="41"/>
      <c r="L1024" s="47"/>
      <c r="M1024" s="44"/>
      <c r="N1024" s="45"/>
      <c r="O1024" s="21"/>
      <c r="P1024" s="39"/>
      <c r="Q1024" s="40"/>
      <c r="R1024" s="47"/>
      <c r="S1024" s="47"/>
      <c r="T1024" s="44"/>
    </row>
    <row r="1025" ht="13.2" customHeight="1" spans="1:20">
      <c r="A1025" s="15"/>
      <c r="B1025" s="16"/>
      <c r="C1025" s="17"/>
      <c r="D1025" s="18"/>
      <c r="E1025" s="18"/>
      <c r="F1025" s="20"/>
      <c r="H1025" s="21"/>
      <c r="I1025" s="39"/>
      <c r="J1025" s="40"/>
      <c r="K1025" s="41"/>
      <c r="L1025" s="47"/>
      <c r="M1025" s="44"/>
      <c r="N1025" s="45"/>
      <c r="O1025" s="21"/>
      <c r="P1025" s="39"/>
      <c r="Q1025" s="40"/>
      <c r="R1025" s="47"/>
      <c r="S1025" s="47"/>
      <c r="T1025" s="44"/>
    </row>
    <row r="1026" ht="13.2" customHeight="1" spans="1:20">
      <c r="A1026" s="15"/>
      <c r="B1026" s="16"/>
      <c r="C1026" s="17"/>
      <c r="D1026" s="18"/>
      <c r="E1026" s="18"/>
      <c r="F1026" s="20"/>
      <c r="H1026" s="21"/>
      <c r="I1026" s="39"/>
      <c r="J1026" s="40"/>
      <c r="K1026" s="41"/>
      <c r="L1026" s="47"/>
      <c r="M1026" s="44"/>
      <c r="N1026" s="45"/>
      <c r="O1026" s="21"/>
      <c r="P1026" s="39"/>
      <c r="Q1026" s="40"/>
      <c r="R1026" s="47"/>
      <c r="S1026" s="47"/>
      <c r="T1026" s="44"/>
    </row>
    <row r="1027" ht="13.9" customHeight="1" spans="1:20">
      <c r="A1027" s="15"/>
      <c r="B1027" s="16"/>
      <c r="C1027" s="17"/>
      <c r="D1027" s="18"/>
      <c r="E1027" s="18"/>
      <c r="F1027" s="20"/>
      <c r="H1027" s="21"/>
      <c r="I1027" s="39"/>
      <c r="J1027" s="40"/>
      <c r="K1027" s="41"/>
      <c r="L1027" s="47"/>
      <c r="M1027" s="44"/>
      <c r="N1027" s="45"/>
      <c r="O1027" s="21"/>
      <c r="P1027" s="39"/>
      <c r="Q1027" s="40"/>
      <c r="R1027" s="47"/>
      <c r="S1027" s="47"/>
      <c r="T1027" s="44"/>
    </row>
    <row r="1028" ht="13.2" customHeight="1" spans="1:20">
      <c r="A1028" s="15"/>
      <c r="B1028" s="16"/>
      <c r="C1028" s="17"/>
      <c r="D1028" s="18"/>
      <c r="E1028" s="18"/>
      <c r="F1028" s="20"/>
      <c r="H1028" s="21"/>
      <c r="I1028" s="39"/>
      <c r="J1028" s="40"/>
      <c r="K1028" s="41"/>
      <c r="L1028" s="47"/>
      <c r="M1028" s="44"/>
      <c r="N1028" s="45"/>
      <c r="O1028" s="21"/>
      <c r="P1028" s="39"/>
      <c r="Q1028" s="40"/>
      <c r="R1028" s="47"/>
      <c r="S1028" s="47"/>
      <c r="T1028" s="44"/>
    </row>
    <row r="1029" ht="13.2" customHeight="1" spans="1:20">
      <c r="A1029" s="15"/>
      <c r="B1029" s="16"/>
      <c r="C1029" s="17"/>
      <c r="D1029" s="18"/>
      <c r="E1029" s="18"/>
      <c r="F1029" s="20"/>
      <c r="H1029" s="21"/>
      <c r="I1029" s="39"/>
      <c r="J1029" s="40"/>
      <c r="K1029" s="41"/>
      <c r="L1029" s="47"/>
      <c r="M1029" s="44"/>
      <c r="N1029" s="45"/>
      <c r="O1029" s="21"/>
      <c r="P1029" s="39"/>
      <c r="Q1029" s="40"/>
      <c r="R1029" s="47"/>
      <c r="S1029" s="47"/>
      <c r="T1029" s="44"/>
    </row>
    <row r="1030" ht="13.9" customHeight="1" spans="1:20">
      <c r="A1030" s="15"/>
      <c r="B1030" s="16"/>
      <c r="C1030" s="17"/>
      <c r="D1030" s="18"/>
      <c r="E1030" s="18"/>
      <c r="F1030" s="20"/>
      <c r="H1030" s="21"/>
      <c r="I1030" s="39"/>
      <c r="J1030" s="40"/>
      <c r="K1030" s="41"/>
      <c r="L1030" s="47"/>
      <c r="M1030" s="44"/>
      <c r="N1030" s="45"/>
      <c r="O1030" s="21"/>
      <c r="P1030" s="39"/>
      <c r="Q1030" s="40"/>
      <c r="R1030" s="47"/>
      <c r="S1030" s="47"/>
      <c r="T1030" s="44"/>
    </row>
    <row r="1031" ht="13.2" customHeight="1" spans="1:20">
      <c r="A1031" s="15"/>
      <c r="B1031" s="16"/>
      <c r="C1031" s="17"/>
      <c r="D1031" s="18"/>
      <c r="E1031" s="18"/>
      <c r="F1031" s="20"/>
      <c r="H1031" s="21"/>
      <c r="I1031" s="39"/>
      <c r="J1031" s="40"/>
      <c r="K1031" s="41"/>
      <c r="L1031" s="47"/>
      <c r="M1031" s="44"/>
      <c r="N1031" s="45"/>
      <c r="O1031" s="21"/>
      <c r="P1031" s="39"/>
      <c r="Q1031" s="40"/>
      <c r="R1031" s="47"/>
      <c r="S1031" s="47"/>
      <c r="T1031" s="44"/>
    </row>
    <row r="1032" ht="13.9" customHeight="1" spans="1:20">
      <c r="A1032" s="15"/>
      <c r="B1032" s="16"/>
      <c r="C1032" s="17"/>
      <c r="D1032" s="18"/>
      <c r="E1032" s="18"/>
      <c r="F1032" s="20"/>
      <c r="H1032" s="21"/>
      <c r="I1032" s="39"/>
      <c r="J1032" s="40"/>
      <c r="K1032" s="41"/>
      <c r="L1032" s="47"/>
      <c r="M1032" s="44"/>
      <c r="N1032" s="45"/>
      <c r="O1032" s="21"/>
      <c r="P1032" s="39"/>
      <c r="Q1032" s="40"/>
      <c r="R1032" s="47"/>
      <c r="S1032" s="47"/>
      <c r="T1032" s="44"/>
    </row>
    <row r="1033" ht="13.2" customHeight="1" spans="1:20">
      <c r="A1033" s="15"/>
      <c r="B1033" s="16"/>
      <c r="C1033" s="17"/>
      <c r="D1033" s="18"/>
      <c r="E1033" s="18"/>
      <c r="F1033" s="20"/>
      <c r="H1033" s="21"/>
      <c r="I1033" s="39"/>
      <c r="J1033" s="40"/>
      <c r="K1033" s="41"/>
      <c r="L1033" s="47"/>
      <c r="M1033" s="44"/>
      <c r="N1033" s="45"/>
      <c r="O1033" s="21"/>
      <c r="P1033" s="39"/>
      <c r="Q1033" s="40"/>
      <c r="R1033" s="47"/>
      <c r="S1033" s="47"/>
      <c r="T1033" s="44"/>
    </row>
    <row r="1034" ht="13.2" customHeight="1" spans="1:20">
      <c r="A1034" s="15"/>
      <c r="B1034" s="16"/>
      <c r="C1034" s="17"/>
      <c r="D1034" s="18"/>
      <c r="E1034" s="18"/>
      <c r="F1034" s="20"/>
      <c r="H1034" s="21"/>
      <c r="I1034" s="39"/>
      <c r="J1034" s="40"/>
      <c r="K1034" s="41"/>
      <c r="L1034" s="47"/>
      <c r="M1034" s="44"/>
      <c r="N1034" s="45"/>
      <c r="O1034" s="21"/>
      <c r="P1034" s="39"/>
      <c r="Q1034" s="40"/>
      <c r="R1034" s="47"/>
      <c r="S1034" s="47"/>
      <c r="T1034" s="44"/>
    </row>
    <row r="1035" ht="13.9" customHeight="1" spans="1:20">
      <c r="A1035" s="15"/>
      <c r="B1035" s="16"/>
      <c r="C1035" s="17"/>
      <c r="D1035" s="18"/>
      <c r="E1035" s="18"/>
      <c r="F1035" s="20"/>
      <c r="H1035" s="21"/>
      <c r="I1035" s="39"/>
      <c r="J1035" s="40"/>
      <c r="K1035" s="41"/>
      <c r="L1035" s="47"/>
      <c r="M1035" s="44"/>
      <c r="N1035" s="45"/>
      <c r="O1035" s="21"/>
      <c r="P1035" s="39"/>
      <c r="Q1035" s="40"/>
      <c r="R1035" s="47"/>
      <c r="S1035" s="47"/>
      <c r="T1035" s="44"/>
    </row>
    <row r="1036" ht="13.2" customHeight="1" spans="1:20">
      <c r="A1036" s="15"/>
      <c r="B1036" s="16"/>
      <c r="C1036" s="17"/>
      <c r="D1036" s="18"/>
      <c r="E1036" s="18"/>
      <c r="F1036" s="20"/>
      <c r="H1036" s="21"/>
      <c r="I1036" s="39"/>
      <c r="J1036" s="40"/>
      <c r="K1036" s="41"/>
      <c r="L1036" s="47"/>
      <c r="M1036" s="44"/>
      <c r="N1036" s="45"/>
      <c r="O1036" s="21"/>
      <c r="P1036" s="39"/>
      <c r="Q1036" s="40"/>
      <c r="R1036" s="47"/>
      <c r="S1036" s="47"/>
      <c r="T1036" s="44"/>
    </row>
    <row r="1037" ht="13.2" customHeight="1" spans="1:20">
      <c r="A1037" s="15"/>
      <c r="B1037" s="16"/>
      <c r="C1037" s="17"/>
      <c r="D1037" s="18"/>
      <c r="E1037" s="18"/>
      <c r="F1037" s="20"/>
      <c r="H1037" s="21"/>
      <c r="I1037" s="39"/>
      <c r="J1037" s="40"/>
      <c r="K1037" s="41"/>
      <c r="L1037" s="47"/>
      <c r="M1037" s="44"/>
      <c r="N1037" s="45"/>
      <c r="O1037" s="21"/>
      <c r="P1037" s="39"/>
      <c r="Q1037" s="40"/>
      <c r="R1037" s="47"/>
      <c r="S1037" s="47"/>
      <c r="T1037" s="44"/>
    </row>
    <row r="1038" ht="13.9" customHeight="1" spans="1:20">
      <c r="A1038" s="15"/>
      <c r="B1038" s="16"/>
      <c r="C1038" s="17"/>
      <c r="D1038" s="18"/>
      <c r="E1038" s="18"/>
      <c r="F1038" s="20"/>
      <c r="H1038" s="21"/>
      <c r="I1038" s="39"/>
      <c r="J1038" s="40"/>
      <c r="K1038" s="41"/>
      <c r="L1038" s="47"/>
      <c r="M1038" s="44"/>
      <c r="N1038" s="45"/>
      <c r="O1038" s="21"/>
      <c r="P1038" s="39"/>
      <c r="Q1038" s="40"/>
      <c r="R1038" s="47"/>
      <c r="S1038" s="47"/>
      <c r="T1038" s="44"/>
    </row>
    <row r="1039" ht="13.2" customHeight="1" spans="1:20">
      <c r="A1039" s="15"/>
      <c r="B1039" s="16"/>
      <c r="C1039" s="17"/>
      <c r="D1039" s="18"/>
      <c r="E1039" s="18"/>
      <c r="F1039" s="20"/>
      <c r="H1039" s="21"/>
      <c r="I1039" s="39"/>
      <c r="J1039" s="40"/>
      <c r="K1039" s="41"/>
      <c r="L1039" s="47"/>
      <c r="M1039" s="44"/>
      <c r="N1039" s="45"/>
      <c r="O1039" s="21"/>
      <c r="P1039" s="39"/>
      <c r="Q1039" s="40"/>
      <c r="R1039" s="47"/>
      <c r="S1039" s="47"/>
      <c r="T1039" s="44"/>
    </row>
    <row r="1040" ht="13.9" customHeight="1" spans="1:20">
      <c r="A1040" s="15"/>
      <c r="B1040" s="16"/>
      <c r="C1040" s="17"/>
      <c r="D1040" s="18"/>
      <c r="E1040" s="18"/>
      <c r="F1040" s="20"/>
      <c r="H1040" s="21"/>
      <c r="I1040" s="39"/>
      <c r="J1040" s="40"/>
      <c r="K1040" s="41"/>
      <c r="L1040" s="47"/>
      <c r="M1040" s="44"/>
      <c r="N1040" s="45"/>
      <c r="O1040" s="21"/>
      <c r="P1040" s="39"/>
      <c r="Q1040" s="40"/>
      <c r="R1040" s="47"/>
      <c r="S1040" s="47"/>
      <c r="T1040" s="44"/>
    </row>
    <row r="1041" ht="13.2" customHeight="1" spans="1:20">
      <c r="A1041" s="15"/>
      <c r="B1041" s="16"/>
      <c r="C1041" s="17"/>
      <c r="D1041" s="18"/>
      <c r="E1041" s="18"/>
      <c r="F1041" s="20"/>
      <c r="H1041" s="21"/>
      <c r="I1041" s="39"/>
      <c r="J1041" s="40"/>
      <c r="K1041" s="41"/>
      <c r="L1041" s="47"/>
      <c r="M1041" s="44"/>
      <c r="N1041" s="45"/>
      <c r="O1041" s="21"/>
      <c r="P1041" s="39"/>
      <c r="Q1041" s="40"/>
      <c r="R1041" s="47"/>
      <c r="S1041" s="47"/>
      <c r="T1041" s="44"/>
    </row>
    <row r="1042" ht="13.2" customHeight="1" spans="1:20">
      <c r="A1042" s="15"/>
      <c r="B1042" s="16"/>
      <c r="C1042" s="17"/>
      <c r="D1042" s="18"/>
      <c r="E1042" s="18"/>
      <c r="F1042" s="20"/>
      <c r="H1042" s="21"/>
      <c r="I1042" s="39"/>
      <c r="J1042" s="40"/>
      <c r="K1042" s="41"/>
      <c r="L1042" s="47"/>
      <c r="M1042" s="44"/>
      <c r="N1042" s="45"/>
      <c r="O1042" s="21"/>
      <c r="P1042" s="39"/>
      <c r="Q1042" s="40"/>
      <c r="R1042" s="47"/>
      <c r="S1042" s="47"/>
      <c r="T1042" s="44"/>
    </row>
    <row r="1043" ht="13.9" customHeight="1" spans="1:20">
      <c r="A1043" s="15"/>
      <c r="B1043" s="16"/>
      <c r="C1043" s="17"/>
      <c r="D1043" s="18"/>
      <c r="E1043" s="18"/>
      <c r="F1043" s="20"/>
      <c r="H1043" s="21"/>
      <c r="I1043" s="39"/>
      <c r="J1043" s="40"/>
      <c r="K1043" s="41"/>
      <c r="L1043" s="47"/>
      <c r="M1043" s="44"/>
      <c r="N1043" s="45"/>
      <c r="O1043" s="21"/>
      <c r="P1043" s="39"/>
      <c r="Q1043" s="40"/>
      <c r="R1043" s="47"/>
      <c r="S1043" s="47"/>
      <c r="T1043" s="44"/>
    </row>
    <row r="1044" ht="13.2" customHeight="1" spans="1:20">
      <c r="A1044" s="15"/>
      <c r="B1044" s="16"/>
      <c r="C1044" s="17"/>
      <c r="D1044" s="18"/>
      <c r="E1044" s="18"/>
      <c r="F1044" s="20"/>
      <c r="H1044" s="21"/>
      <c r="I1044" s="39"/>
      <c r="J1044" s="40"/>
      <c r="K1044" s="41"/>
      <c r="L1044" s="47"/>
      <c r="M1044" s="44"/>
      <c r="N1044" s="45"/>
      <c r="O1044" s="21"/>
      <c r="P1044" s="39"/>
      <c r="Q1044" s="40"/>
      <c r="R1044" s="47"/>
      <c r="S1044" s="47"/>
      <c r="T1044" s="44"/>
    </row>
    <row r="1045" ht="13.2" customHeight="1" spans="1:20">
      <c r="A1045" s="15"/>
      <c r="B1045" s="16"/>
      <c r="C1045" s="17"/>
      <c r="D1045" s="18"/>
      <c r="E1045" s="18"/>
      <c r="F1045" s="20"/>
      <c r="H1045" s="21"/>
      <c r="I1045" s="39"/>
      <c r="J1045" s="40"/>
      <c r="K1045" s="41"/>
      <c r="L1045" s="47"/>
      <c r="M1045" s="44"/>
      <c r="N1045" s="45"/>
      <c r="O1045" s="21"/>
      <c r="P1045" s="39"/>
      <c r="Q1045" s="40"/>
      <c r="R1045" s="47"/>
      <c r="S1045" s="47"/>
      <c r="T1045" s="44"/>
    </row>
    <row r="1046" ht="13.9" customHeight="1" spans="1:20">
      <c r="A1046" s="15"/>
      <c r="B1046" s="16"/>
      <c r="C1046" s="17"/>
      <c r="D1046" s="18"/>
      <c r="E1046" s="18"/>
      <c r="F1046" s="20"/>
      <c r="H1046" s="21"/>
      <c r="I1046" s="39"/>
      <c r="J1046" s="40"/>
      <c r="K1046" s="41"/>
      <c r="L1046" s="47"/>
      <c r="M1046" s="44"/>
      <c r="N1046" s="45"/>
      <c r="O1046" s="21"/>
      <c r="P1046" s="39"/>
      <c r="Q1046" s="40"/>
      <c r="R1046" s="47"/>
      <c r="S1046" s="47"/>
      <c r="T1046" s="44"/>
    </row>
    <row r="1047" ht="13.2" customHeight="1" spans="1:20">
      <c r="A1047" s="15"/>
      <c r="B1047" s="16"/>
      <c r="C1047" s="17"/>
      <c r="D1047" s="18"/>
      <c r="E1047" s="18"/>
      <c r="F1047" s="20"/>
      <c r="H1047" s="21"/>
      <c r="I1047" s="39"/>
      <c r="J1047" s="40"/>
      <c r="K1047" s="41"/>
      <c r="L1047" s="47"/>
      <c r="M1047" s="44"/>
      <c r="N1047" s="45"/>
      <c r="O1047" s="21"/>
      <c r="P1047" s="39"/>
      <c r="Q1047" s="40"/>
      <c r="R1047" s="47"/>
      <c r="S1047" s="47"/>
      <c r="T1047" s="44"/>
    </row>
    <row r="1048" ht="13.9" customHeight="1" spans="1:20">
      <c r="A1048" s="15"/>
      <c r="B1048" s="16"/>
      <c r="C1048" s="17"/>
      <c r="D1048" s="18"/>
      <c r="E1048" s="18"/>
      <c r="F1048" s="20"/>
      <c r="H1048" s="21"/>
      <c r="I1048" s="39"/>
      <c r="J1048" s="40"/>
      <c r="K1048" s="41"/>
      <c r="L1048" s="47"/>
      <c r="M1048" s="44"/>
      <c r="N1048" s="45"/>
      <c r="O1048" s="21"/>
      <c r="P1048" s="39"/>
      <c r="Q1048" s="40"/>
      <c r="R1048" s="47"/>
      <c r="S1048" s="47"/>
      <c r="T1048" s="44"/>
    </row>
    <row r="1049" ht="13.2" customHeight="1" spans="1:20">
      <c r="A1049" s="15"/>
      <c r="B1049" s="16"/>
      <c r="C1049" s="17"/>
      <c r="D1049" s="18"/>
      <c r="E1049" s="18"/>
      <c r="F1049" s="20"/>
      <c r="H1049" s="21"/>
      <c r="I1049" s="39"/>
      <c r="J1049" s="40"/>
      <c r="K1049" s="41"/>
      <c r="L1049" s="47"/>
      <c r="M1049" s="44"/>
      <c r="N1049" s="45"/>
      <c r="O1049" s="21"/>
      <c r="P1049" s="39"/>
      <c r="Q1049" s="40"/>
      <c r="R1049" s="47"/>
      <c r="S1049" s="47"/>
      <c r="T1049" s="44"/>
    </row>
    <row r="1050" ht="13.2" customHeight="1" spans="1:20">
      <c r="A1050" s="15"/>
      <c r="B1050" s="16"/>
      <c r="C1050" s="17"/>
      <c r="D1050" s="18"/>
      <c r="E1050" s="18"/>
      <c r="F1050" s="20"/>
      <c r="H1050" s="21"/>
      <c r="I1050" s="39"/>
      <c r="J1050" s="40"/>
      <c r="K1050" s="41"/>
      <c r="L1050" s="47"/>
      <c r="M1050" s="44"/>
      <c r="N1050" s="45"/>
      <c r="O1050" s="21"/>
      <c r="P1050" s="39"/>
      <c r="Q1050" s="40"/>
      <c r="R1050" s="47"/>
      <c r="S1050" s="47"/>
      <c r="T1050" s="44"/>
    </row>
    <row r="1051" ht="27.85" customHeight="1" spans="1:20">
      <c r="A1051" s="23"/>
      <c r="B1051" s="24" t="s">
        <v>2205</v>
      </c>
      <c r="C1051" s="25" t="s">
        <v>58</v>
      </c>
      <c r="D1051" s="25"/>
      <c r="E1051" s="25"/>
      <c r="F1051" s="26"/>
      <c r="H1051" s="27"/>
      <c r="I1051" s="48" t="s">
        <v>2205</v>
      </c>
      <c r="J1051" s="49">
        <f>SUM(M954:M999)+SUM(M1007:M1050)</f>
        <v>3816377.39518668</v>
      </c>
      <c r="K1051" s="49"/>
      <c r="L1051" s="50"/>
      <c r="M1051" s="51"/>
      <c r="N1051" s="35"/>
      <c r="O1051" s="27"/>
      <c r="P1051" s="48" t="s">
        <v>2205</v>
      </c>
      <c r="Q1051" s="49">
        <f>SUM(T954:T999)+SUM(T1007:T1050)</f>
        <v>664479.604813318</v>
      </c>
      <c r="R1051" s="49"/>
      <c r="S1051" s="50"/>
      <c r="T1051" s="51"/>
    </row>
    <row r="1052" ht="16.1" customHeight="1" spans="1:20">
      <c r="A1052" s="4" t="s">
        <v>80</v>
      </c>
      <c r="B1052" s="4"/>
      <c r="C1052" s="5" t="s">
        <v>81</v>
      </c>
      <c r="D1052" s="5"/>
      <c r="E1052" s="5"/>
      <c r="F1052" s="5"/>
      <c r="H1052" s="6" t="s">
        <v>80</v>
      </c>
      <c r="I1052" s="6"/>
      <c r="J1052" s="29" t="s">
        <v>81</v>
      </c>
      <c r="K1052" s="30"/>
      <c r="L1052" s="29"/>
      <c r="M1052" s="29"/>
      <c r="N1052" s="29"/>
      <c r="O1052" s="6" t="s">
        <v>80</v>
      </c>
      <c r="P1052" s="6"/>
      <c r="Q1052" s="29" t="s">
        <v>81</v>
      </c>
      <c r="R1052" s="29"/>
      <c r="S1052" s="29"/>
      <c r="T1052" s="29"/>
    </row>
    <row r="1053" ht="16.85" customHeight="1" spans="1:20">
      <c r="A1053" s="4"/>
      <c r="B1053" s="4"/>
      <c r="C1053" s="4"/>
      <c r="D1053" s="4"/>
      <c r="E1053" s="4"/>
      <c r="F1053" s="4"/>
      <c r="H1053" s="6"/>
      <c r="I1053" s="6"/>
      <c r="J1053" s="6"/>
      <c r="K1053" s="31"/>
      <c r="L1053" s="6"/>
      <c r="M1053" s="6"/>
      <c r="N1053" s="6"/>
      <c r="O1053" s="6"/>
      <c r="P1053" s="6"/>
      <c r="Q1053" s="6"/>
      <c r="R1053" s="6"/>
      <c r="S1053" s="6"/>
      <c r="T1053" s="6"/>
    </row>
    <row r="1054" ht="32.95" customHeight="1" spans="1:20">
      <c r="A1054" s="2" t="s">
        <v>82</v>
      </c>
      <c r="B1054" s="2"/>
      <c r="C1054" s="2"/>
      <c r="D1054" s="2"/>
      <c r="E1054" s="2"/>
      <c r="F1054" s="2"/>
      <c r="H1054" s="3" t="s">
        <v>82</v>
      </c>
      <c r="I1054" s="3"/>
      <c r="J1054" s="3"/>
      <c r="K1054" s="28"/>
      <c r="L1054" s="3"/>
      <c r="M1054" s="3"/>
      <c r="N1054" s="3"/>
      <c r="O1054" s="3" t="s">
        <v>82</v>
      </c>
      <c r="P1054" s="3"/>
      <c r="Q1054" s="3"/>
      <c r="R1054" s="3"/>
      <c r="S1054" s="3"/>
      <c r="T1054" s="3"/>
    </row>
    <row r="1055" ht="13.9" customHeight="1" spans="1:20">
      <c r="A1055" s="4" t="s">
        <v>18</v>
      </c>
      <c r="B1055" s="4"/>
      <c r="C1055" s="5" t="s">
        <v>19</v>
      </c>
      <c r="D1055" s="5"/>
      <c r="E1055" s="5"/>
      <c r="F1055" s="5"/>
      <c r="H1055" s="6" t="s">
        <v>18</v>
      </c>
      <c r="I1055" s="6"/>
      <c r="J1055" s="29" t="s">
        <v>19</v>
      </c>
      <c r="K1055" s="30"/>
      <c r="L1055" s="29"/>
      <c r="M1055" s="29"/>
      <c r="N1055" s="29"/>
      <c r="O1055" s="6" t="s">
        <v>18</v>
      </c>
      <c r="P1055" s="6"/>
      <c r="Q1055" s="29" t="s">
        <v>19</v>
      </c>
      <c r="R1055" s="29"/>
      <c r="S1055" s="29"/>
      <c r="T1055" s="29"/>
    </row>
    <row r="1056" ht="13.9" customHeight="1" spans="1:20">
      <c r="A1056" s="4" t="s">
        <v>20</v>
      </c>
      <c r="B1056" s="4"/>
      <c r="C1056" s="4"/>
      <c r="D1056" s="6" t="s">
        <v>2206</v>
      </c>
      <c r="E1056" s="6" t="s">
        <v>84</v>
      </c>
      <c r="F1056" s="5" t="s">
        <v>85</v>
      </c>
      <c r="H1056" s="6" t="s">
        <v>22</v>
      </c>
      <c r="I1056" s="6"/>
      <c r="J1056" s="6"/>
      <c r="K1056" s="31" t="s">
        <v>2206</v>
      </c>
      <c r="L1056" s="6" t="s">
        <v>84</v>
      </c>
      <c r="M1056" s="29" t="s">
        <v>85</v>
      </c>
      <c r="N1056" s="29"/>
      <c r="O1056" s="6" t="s">
        <v>23</v>
      </c>
      <c r="P1056" s="6"/>
      <c r="Q1056" s="6"/>
      <c r="R1056" s="6" t="s">
        <v>2206</v>
      </c>
      <c r="S1056" s="6" t="s">
        <v>84</v>
      </c>
      <c r="T1056" s="29" t="s">
        <v>85</v>
      </c>
    </row>
    <row r="1057" ht="27.85" customHeight="1" spans="1:20">
      <c r="A1057" s="7" t="s">
        <v>2207</v>
      </c>
      <c r="B1057" s="8"/>
      <c r="C1057" s="8"/>
      <c r="D1057" s="8"/>
      <c r="E1057" s="8"/>
      <c r="F1057" s="9"/>
      <c r="H1057" s="10" t="s">
        <v>2207</v>
      </c>
      <c r="I1057" s="32"/>
      <c r="J1057" s="32"/>
      <c r="K1057" s="33"/>
      <c r="L1057" s="32"/>
      <c r="M1057" s="34"/>
      <c r="N1057" s="35"/>
      <c r="O1057" s="10" t="s">
        <v>2207</v>
      </c>
      <c r="P1057" s="32"/>
      <c r="Q1057" s="32"/>
      <c r="R1057" s="32"/>
      <c r="S1057" s="32"/>
      <c r="T1057" s="34"/>
    </row>
    <row r="1058" ht="13.9" customHeight="1" spans="1:20">
      <c r="A1058" s="11" t="s">
        <v>87</v>
      </c>
      <c r="B1058" s="12" t="s">
        <v>88</v>
      </c>
      <c r="C1058" s="12" t="s">
        <v>89</v>
      </c>
      <c r="D1058" s="12" t="s">
        <v>90</v>
      </c>
      <c r="E1058" s="12" t="s">
        <v>91</v>
      </c>
      <c r="F1058" s="13" t="s">
        <v>92</v>
      </c>
      <c r="H1058" s="14" t="s">
        <v>87</v>
      </c>
      <c r="I1058" s="36" t="s">
        <v>88</v>
      </c>
      <c r="J1058" s="36" t="s">
        <v>89</v>
      </c>
      <c r="K1058" s="37" t="s">
        <v>90</v>
      </c>
      <c r="L1058" s="36" t="s">
        <v>91</v>
      </c>
      <c r="M1058" s="38" t="s">
        <v>92</v>
      </c>
      <c r="N1058" s="35"/>
      <c r="O1058" s="14" t="s">
        <v>87</v>
      </c>
      <c r="P1058" s="36" t="s">
        <v>88</v>
      </c>
      <c r="Q1058" s="36" t="s">
        <v>89</v>
      </c>
      <c r="R1058" s="36" t="s">
        <v>90</v>
      </c>
      <c r="S1058" s="36" t="s">
        <v>91</v>
      </c>
      <c r="T1058" s="38" t="s">
        <v>92</v>
      </c>
    </row>
    <row r="1059" ht="13.2" customHeight="1" spans="1:20">
      <c r="A1059" s="15" t="s">
        <v>2208</v>
      </c>
      <c r="B1059" s="16" t="s">
        <v>2209</v>
      </c>
      <c r="C1059" s="17"/>
      <c r="D1059" s="18"/>
      <c r="E1059" s="18"/>
      <c r="F1059" s="20"/>
      <c r="H1059" s="21" t="s">
        <v>2208</v>
      </c>
      <c r="I1059" s="39" t="s">
        <v>2209</v>
      </c>
      <c r="J1059" s="40"/>
      <c r="K1059" s="41"/>
      <c r="L1059" s="47"/>
      <c r="M1059" s="44"/>
      <c r="N1059" s="45"/>
      <c r="O1059" s="21" t="s">
        <v>2208</v>
      </c>
      <c r="P1059" s="39" t="s">
        <v>2209</v>
      </c>
      <c r="Q1059" s="40"/>
      <c r="R1059" s="47"/>
      <c r="S1059" s="47"/>
      <c r="T1059" s="44"/>
    </row>
    <row r="1060" ht="13.9" customHeight="1" spans="1:20">
      <c r="A1060" s="15" t="s">
        <v>2210</v>
      </c>
      <c r="B1060" s="16" t="s">
        <v>2211</v>
      </c>
      <c r="C1060" s="17" t="s">
        <v>189</v>
      </c>
      <c r="D1060" s="18" t="s">
        <v>2212</v>
      </c>
      <c r="E1060" s="22">
        <f t="shared" ref="E1060:E1065" si="664">F1060/D1060</f>
        <v>845.127845127845</v>
      </c>
      <c r="F1060" s="20" t="s">
        <v>2213</v>
      </c>
      <c r="H1060" s="21" t="s">
        <v>2210</v>
      </c>
      <c r="I1060" s="39" t="s">
        <v>2211</v>
      </c>
      <c r="J1060" s="40" t="s">
        <v>189</v>
      </c>
      <c r="K1060" s="46">
        <v>185.185</v>
      </c>
      <c r="L1060" s="22">
        <f t="shared" ref="L1060:L1065" si="665">E1060</f>
        <v>845.127845127845</v>
      </c>
      <c r="M1060" s="42">
        <f t="shared" ref="M1060:M1065" si="666">K1060*L1060</f>
        <v>156505</v>
      </c>
      <c r="N1060" s="43"/>
      <c r="O1060" s="21" t="s">
        <v>2210</v>
      </c>
      <c r="P1060" s="39" t="s">
        <v>2211</v>
      </c>
      <c r="Q1060" s="40" t="s">
        <v>189</v>
      </c>
      <c r="R1060" s="41">
        <f t="shared" ref="R1060:R1065" si="667">D1060-K1060</f>
        <v>0</v>
      </c>
      <c r="S1060" s="22">
        <f t="shared" ref="S1060:S1065" si="668">L1060</f>
        <v>845.127845127845</v>
      </c>
      <c r="T1060" s="42">
        <f t="shared" ref="T1060:T1065" si="669">R1060*S1060</f>
        <v>0</v>
      </c>
    </row>
    <row r="1061" ht="13.2" customHeight="1" spans="1:20">
      <c r="A1061" s="15" t="s">
        <v>2214</v>
      </c>
      <c r="B1061" s="16" t="s">
        <v>1086</v>
      </c>
      <c r="C1061" s="17" t="s">
        <v>189</v>
      </c>
      <c r="D1061" s="18" t="s">
        <v>2215</v>
      </c>
      <c r="E1061" s="22">
        <f t="shared" si="664"/>
        <v>150.770562770563</v>
      </c>
      <c r="F1061" s="20" t="s">
        <v>2216</v>
      </c>
      <c r="H1061" s="21" t="s">
        <v>2214</v>
      </c>
      <c r="I1061" s="39" t="s">
        <v>1086</v>
      </c>
      <c r="J1061" s="40" t="s">
        <v>189</v>
      </c>
      <c r="K1061" s="46">
        <v>57.75</v>
      </c>
      <c r="L1061" s="22">
        <f t="shared" si="665"/>
        <v>150.770562770563</v>
      </c>
      <c r="M1061" s="42">
        <f t="shared" si="666"/>
        <v>8707.00000000001</v>
      </c>
      <c r="N1061" s="43"/>
      <c r="O1061" s="21" t="s">
        <v>2214</v>
      </c>
      <c r="P1061" s="39" t="s">
        <v>1086</v>
      </c>
      <c r="Q1061" s="40" t="s">
        <v>189</v>
      </c>
      <c r="R1061" s="41">
        <f t="shared" si="667"/>
        <v>0</v>
      </c>
      <c r="S1061" s="22">
        <f t="shared" si="668"/>
        <v>150.770562770563</v>
      </c>
      <c r="T1061" s="42">
        <f t="shared" si="669"/>
        <v>0</v>
      </c>
    </row>
    <row r="1062" ht="13.2" customHeight="1" spans="1:20">
      <c r="A1062" s="15" t="s">
        <v>2217</v>
      </c>
      <c r="B1062" s="16" t="s">
        <v>389</v>
      </c>
      <c r="C1062" s="17" t="s">
        <v>113</v>
      </c>
      <c r="D1062" s="18" t="s">
        <v>164</v>
      </c>
      <c r="E1062" s="22">
        <f t="shared" si="664"/>
        <v>21.8</v>
      </c>
      <c r="F1062" s="20" t="s">
        <v>2218</v>
      </c>
      <c r="H1062" s="21" t="s">
        <v>2217</v>
      </c>
      <c r="I1062" s="39" t="s">
        <v>389</v>
      </c>
      <c r="J1062" s="40" t="s">
        <v>113</v>
      </c>
      <c r="K1062" s="46">
        <v>20</v>
      </c>
      <c r="L1062" s="22">
        <f t="shared" si="665"/>
        <v>21.8</v>
      </c>
      <c r="M1062" s="42">
        <f t="shared" si="666"/>
        <v>436</v>
      </c>
      <c r="N1062" s="43"/>
      <c r="O1062" s="21" t="s">
        <v>2217</v>
      </c>
      <c r="P1062" s="39" t="s">
        <v>389</v>
      </c>
      <c r="Q1062" s="40" t="s">
        <v>113</v>
      </c>
      <c r="R1062" s="41">
        <f t="shared" si="667"/>
        <v>0</v>
      </c>
      <c r="S1062" s="22">
        <f t="shared" si="668"/>
        <v>21.8</v>
      </c>
      <c r="T1062" s="42">
        <f t="shared" si="669"/>
        <v>0</v>
      </c>
    </row>
    <row r="1063" ht="13.9" customHeight="1" spans="1:20">
      <c r="A1063" s="15" t="s">
        <v>2219</v>
      </c>
      <c r="B1063" s="16" t="s">
        <v>393</v>
      </c>
      <c r="C1063" s="17" t="s">
        <v>189</v>
      </c>
      <c r="D1063" s="18" t="s">
        <v>2220</v>
      </c>
      <c r="E1063" s="22">
        <f t="shared" si="664"/>
        <v>44.6812011517894</v>
      </c>
      <c r="F1063" s="20" t="s">
        <v>2221</v>
      </c>
      <c r="H1063" s="21" t="s">
        <v>2219</v>
      </c>
      <c r="I1063" s="39" t="s">
        <v>393</v>
      </c>
      <c r="J1063" s="40" t="s">
        <v>189</v>
      </c>
      <c r="K1063" s="46">
        <v>243.1</v>
      </c>
      <c r="L1063" s="22">
        <f t="shared" si="665"/>
        <v>44.6812011517894</v>
      </c>
      <c r="M1063" s="42">
        <f t="shared" si="666"/>
        <v>10862</v>
      </c>
      <c r="N1063" s="43"/>
      <c r="O1063" s="21" t="s">
        <v>2219</v>
      </c>
      <c r="P1063" s="39" t="s">
        <v>393</v>
      </c>
      <c r="Q1063" s="40" t="s">
        <v>189</v>
      </c>
      <c r="R1063" s="41">
        <f t="shared" si="667"/>
        <v>0</v>
      </c>
      <c r="S1063" s="22">
        <f t="shared" si="668"/>
        <v>44.6812011517894</v>
      </c>
      <c r="T1063" s="42">
        <f t="shared" si="669"/>
        <v>0</v>
      </c>
    </row>
    <row r="1064" ht="13.2" customHeight="1" spans="1:20">
      <c r="A1064" s="15" t="s">
        <v>2222</v>
      </c>
      <c r="B1064" s="16" t="s">
        <v>397</v>
      </c>
      <c r="C1064" s="17" t="s">
        <v>189</v>
      </c>
      <c r="D1064" s="18" t="s">
        <v>2223</v>
      </c>
      <c r="E1064" s="22">
        <f t="shared" si="664"/>
        <v>110.424242424242</v>
      </c>
      <c r="F1064" s="20" t="s">
        <v>2224</v>
      </c>
      <c r="H1064" s="21" t="s">
        <v>2222</v>
      </c>
      <c r="I1064" s="39" t="s">
        <v>397</v>
      </c>
      <c r="J1064" s="40" t="s">
        <v>189</v>
      </c>
      <c r="K1064" s="46">
        <v>8.25</v>
      </c>
      <c r="L1064" s="22">
        <f t="shared" si="665"/>
        <v>110.424242424242</v>
      </c>
      <c r="M1064" s="42">
        <f t="shared" si="666"/>
        <v>910.999999999996</v>
      </c>
      <c r="N1064" s="43"/>
      <c r="O1064" s="21" t="s">
        <v>2222</v>
      </c>
      <c r="P1064" s="39" t="s">
        <v>397</v>
      </c>
      <c r="Q1064" s="40" t="s">
        <v>189</v>
      </c>
      <c r="R1064" s="41">
        <f t="shared" si="667"/>
        <v>0</v>
      </c>
      <c r="S1064" s="22">
        <f t="shared" si="668"/>
        <v>110.424242424242</v>
      </c>
      <c r="T1064" s="42">
        <f t="shared" si="669"/>
        <v>0</v>
      </c>
    </row>
    <row r="1065" ht="13.9" customHeight="1" spans="1:20">
      <c r="A1065" s="15" t="s">
        <v>2225</v>
      </c>
      <c r="B1065" s="16" t="s">
        <v>401</v>
      </c>
      <c r="C1065" s="17" t="s">
        <v>189</v>
      </c>
      <c r="D1065" s="18" t="s">
        <v>2226</v>
      </c>
      <c r="E1065" s="22">
        <f t="shared" si="664"/>
        <v>11.8053777208707</v>
      </c>
      <c r="F1065" s="20" t="s">
        <v>2227</v>
      </c>
      <c r="H1065" s="21" t="s">
        <v>2225</v>
      </c>
      <c r="I1065" s="39" t="s">
        <v>401</v>
      </c>
      <c r="J1065" s="40" t="s">
        <v>189</v>
      </c>
      <c r="K1065" s="46">
        <v>78.1</v>
      </c>
      <c r="L1065" s="22">
        <f t="shared" si="665"/>
        <v>11.8053777208707</v>
      </c>
      <c r="M1065" s="42">
        <f t="shared" si="666"/>
        <v>922.000000000002</v>
      </c>
      <c r="N1065" s="43"/>
      <c r="O1065" s="21" t="s">
        <v>2225</v>
      </c>
      <c r="P1065" s="39" t="s">
        <v>401</v>
      </c>
      <c r="Q1065" s="40" t="s">
        <v>189</v>
      </c>
      <c r="R1065" s="41">
        <f t="shared" si="667"/>
        <v>0</v>
      </c>
      <c r="S1065" s="22">
        <f t="shared" si="668"/>
        <v>11.8053777208707</v>
      </c>
      <c r="T1065" s="42">
        <f t="shared" si="669"/>
        <v>0</v>
      </c>
    </row>
    <row r="1066" ht="13.2" customHeight="1" spans="1:20">
      <c r="A1066" s="15" t="s">
        <v>2228</v>
      </c>
      <c r="B1066" s="16" t="s">
        <v>2229</v>
      </c>
      <c r="C1066" s="17"/>
      <c r="D1066" s="18"/>
      <c r="E1066" s="18"/>
      <c r="F1066" s="20"/>
      <c r="H1066" s="21" t="s">
        <v>2228</v>
      </c>
      <c r="I1066" s="39" t="s">
        <v>2229</v>
      </c>
      <c r="J1066" s="40"/>
      <c r="K1066" s="46"/>
      <c r="L1066" s="47"/>
      <c r="M1066" s="44"/>
      <c r="N1066" s="45"/>
      <c r="O1066" s="21" t="s">
        <v>2228</v>
      </c>
      <c r="P1066" s="39" t="s">
        <v>2229</v>
      </c>
      <c r="Q1066" s="40"/>
      <c r="R1066" s="41"/>
      <c r="S1066" s="22"/>
      <c r="T1066" s="42"/>
    </row>
    <row r="1067" ht="13.2" customHeight="1" spans="1:20">
      <c r="A1067" s="15" t="s">
        <v>2230</v>
      </c>
      <c r="B1067" s="16" t="s">
        <v>2229</v>
      </c>
      <c r="C1067" s="17" t="s">
        <v>1218</v>
      </c>
      <c r="D1067" s="18" t="s">
        <v>364</v>
      </c>
      <c r="E1067" s="22">
        <f>F1067/D1067</f>
        <v>234.259385665529</v>
      </c>
      <c r="F1067" s="20" t="s">
        <v>2231</v>
      </c>
      <c r="H1067" s="21" t="s">
        <v>2230</v>
      </c>
      <c r="I1067" s="39" t="s">
        <v>2229</v>
      </c>
      <c r="J1067" s="40" t="s">
        <v>1218</v>
      </c>
      <c r="K1067" s="46">
        <v>213</v>
      </c>
      <c r="L1067" s="22">
        <f>E1067</f>
        <v>234.259385665529</v>
      </c>
      <c r="M1067" s="42">
        <f>K1067*L1067</f>
        <v>49897.2491467577</v>
      </c>
      <c r="N1067" s="43"/>
      <c r="O1067" s="21" t="s">
        <v>2230</v>
      </c>
      <c r="P1067" s="39" t="s">
        <v>2229</v>
      </c>
      <c r="Q1067" s="40" t="s">
        <v>1218</v>
      </c>
      <c r="R1067" s="41">
        <f t="shared" ref="R1066:R1069" si="670">D1067-K1067</f>
        <v>80</v>
      </c>
      <c r="S1067" s="22">
        <f t="shared" ref="S1066:S1069" si="671">L1067</f>
        <v>234.259385665529</v>
      </c>
      <c r="T1067" s="42">
        <f t="shared" ref="T1066:T1069" si="672">R1067*S1067</f>
        <v>18740.7508532423</v>
      </c>
    </row>
    <row r="1068" ht="13.9" customHeight="1" spans="1:20">
      <c r="A1068" s="15" t="s">
        <v>2232</v>
      </c>
      <c r="B1068" s="16" t="s">
        <v>2233</v>
      </c>
      <c r="C1068" s="17"/>
      <c r="D1068" s="18"/>
      <c r="E1068" s="18"/>
      <c r="F1068" s="20"/>
      <c r="H1068" s="21" t="s">
        <v>2232</v>
      </c>
      <c r="I1068" s="39" t="s">
        <v>2233</v>
      </c>
      <c r="J1068" s="40"/>
      <c r="K1068" s="46"/>
      <c r="L1068" s="47"/>
      <c r="M1068" s="44"/>
      <c r="N1068" s="45"/>
      <c r="O1068" s="21" t="s">
        <v>2232</v>
      </c>
      <c r="P1068" s="39" t="s">
        <v>2233</v>
      </c>
      <c r="Q1068" s="40"/>
      <c r="R1068" s="47"/>
      <c r="S1068" s="47"/>
      <c r="T1068" s="44"/>
    </row>
    <row r="1069" ht="13.2" customHeight="1" spans="1:20">
      <c r="A1069" s="15" t="s">
        <v>2234</v>
      </c>
      <c r="B1069" s="16" t="s">
        <v>2235</v>
      </c>
      <c r="C1069" s="17" t="s">
        <v>130</v>
      </c>
      <c r="D1069" s="18" t="s">
        <v>2188</v>
      </c>
      <c r="E1069" s="22">
        <f>F1069/D1069</f>
        <v>109000</v>
      </c>
      <c r="F1069" s="20" t="s">
        <v>68</v>
      </c>
      <c r="H1069" s="21" t="s">
        <v>2234</v>
      </c>
      <c r="I1069" s="39" t="s">
        <v>2235</v>
      </c>
      <c r="J1069" s="40" t="s">
        <v>130</v>
      </c>
      <c r="K1069" s="46">
        <v>16</v>
      </c>
      <c r="L1069" s="22">
        <f>E1069</f>
        <v>109000</v>
      </c>
      <c r="M1069" s="42">
        <f>K1069*L1069</f>
        <v>1744000</v>
      </c>
      <c r="N1069" s="43"/>
      <c r="O1069" s="21" t="s">
        <v>2234</v>
      </c>
      <c r="P1069" s="39" t="s">
        <v>2235</v>
      </c>
      <c r="Q1069" s="40" t="s">
        <v>130</v>
      </c>
      <c r="R1069" s="41">
        <f t="shared" si="670"/>
        <v>6</v>
      </c>
      <c r="S1069" s="22">
        <f t="shared" si="671"/>
        <v>109000</v>
      </c>
      <c r="T1069" s="42">
        <f t="shared" si="672"/>
        <v>654000</v>
      </c>
    </row>
    <row r="1070" ht="13.2" customHeight="1" spans="1:20">
      <c r="A1070" s="15"/>
      <c r="B1070" s="16"/>
      <c r="C1070" s="17"/>
      <c r="D1070" s="18"/>
      <c r="E1070" s="18"/>
      <c r="F1070" s="20"/>
      <c r="H1070" s="21"/>
      <c r="I1070" s="39"/>
      <c r="J1070" s="40"/>
      <c r="K1070" s="41"/>
      <c r="L1070" s="47"/>
      <c r="M1070" s="44"/>
      <c r="N1070" s="45"/>
      <c r="O1070" s="21"/>
      <c r="P1070" s="39"/>
      <c r="Q1070" s="40"/>
      <c r="R1070" s="47"/>
      <c r="S1070" s="47"/>
      <c r="T1070" s="44"/>
    </row>
    <row r="1071" ht="13.9" customHeight="1" spans="1:20">
      <c r="A1071" s="15"/>
      <c r="B1071" s="16"/>
      <c r="C1071" s="17"/>
      <c r="D1071" s="18"/>
      <c r="E1071" s="18"/>
      <c r="F1071" s="20"/>
      <c r="H1071" s="21"/>
      <c r="I1071" s="39"/>
      <c r="J1071" s="40"/>
      <c r="K1071" s="41"/>
      <c r="L1071" s="47"/>
      <c r="M1071" s="44"/>
      <c r="N1071" s="45"/>
      <c r="O1071" s="21"/>
      <c r="P1071" s="39"/>
      <c r="Q1071" s="40"/>
      <c r="R1071" s="47"/>
      <c r="S1071" s="47"/>
      <c r="T1071" s="44"/>
    </row>
    <row r="1072" ht="13.2" customHeight="1" spans="1:20">
      <c r="A1072" s="15"/>
      <c r="B1072" s="16"/>
      <c r="C1072" s="17"/>
      <c r="D1072" s="18"/>
      <c r="E1072" s="18"/>
      <c r="F1072" s="20"/>
      <c r="H1072" s="21"/>
      <c r="I1072" s="39"/>
      <c r="J1072" s="40"/>
      <c r="K1072" s="41"/>
      <c r="L1072" s="47"/>
      <c r="M1072" s="44"/>
      <c r="N1072" s="45"/>
      <c r="O1072" s="21"/>
      <c r="P1072" s="39"/>
      <c r="Q1072" s="40"/>
      <c r="R1072" s="47"/>
      <c r="S1072" s="47"/>
      <c r="T1072" s="44"/>
    </row>
    <row r="1073" ht="13.9" customHeight="1" spans="1:20">
      <c r="A1073" s="15"/>
      <c r="B1073" s="16"/>
      <c r="C1073" s="17"/>
      <c r="D1073" s="18"/>
      <c r="E1073" s="18"/>
      <c r="F1073" s="20"/>
      <c r="H1073" s="21"/>
      <c r="I1073" s="39"/>
      <c r="J1073" s="40"/>
      <c r="K1073" s="41"/>
      <c r="L1073" s="47"/>
      <c r="M1073" s="44"/>
      <c r="N1073" s="45"/>
      <c r="O1073" s="21"/>
      <c r="P1073" s="39"/>
      <c r="Q1073" s="40"/>
      <c r="R1073" s="47"/>
      <c r="S1073" s="47"/>
      <c r="T1073" s="44"/>
    </row>
    <row r="1074" ht="13.2" customHeight="1" spans="1:20">
      <c r="A1074" s="15"/>
      <c r="B1074" s="16"/>
      <c r="C1074" s="17"/>
      <c r="D1074" s="18"/>
      <c r="E1074" s="18"/>
      <c r="F1074" s="20"/>
      <c r="H1074" s="21"/>
      <c r="I1074" s="39"/>
      <c r="J1074" s="40"/>
      <c r="K1074" s="41"/>
      <c r="L1074" s="47"/>
      <c r="M1074" s="44"/>
      <c r="N1074" s="45"/>
      <c r="O1074" s="21"/>
      <c r="P1074" s="39"/>
      <c r="Q1074" s="40"/>
      <c r="R1074" s="47"/>
      <c r="S1074" s="47"/>
      <c r="T1074" s="44"/>
    </row>
    <row r="1075" ht="13.2" customHeight="1" spans="1:20">
      <c r="A1075" s="15"/>
      <c r="B1075" s="16"/>
      <c r="C1075" s="17"/>
      <c r="D1075" s="18"/>
      <c r="E1075" s="18"/>
      <c r="F1075" s="20"/>
      <c r="H1075" s="21"/>
      <c r="I1075" s="39"/>
      <c r="J1075" s="40"/>
      <c r="K1075" s="41"/>
      <c r="L1075" s="47"/>
      <c r="M1075" s="44"/>
      <c r="N1075" s="45"/>
      <c r="O1075" s="21"/>
      <c r="P1075" s="39"/>
      <c r="Q1075" s="40"/>
      <c r="R1075" s="47"/>
      <c r="S1075" s="47"/>
      <c r="T1075" s="44"/>
    </row>
    <row r="1076" ht="13.9" customHeight="1" spans="1:20">
      <c r="A1076" s="15"/>
      <c r="B1076" s="16"/>
      <c r="C1076" s="17"/>
      <c r="D1076" s="18"/>
      <c r="E1076" s="18"/>
      <c r="F1076" s="20"/>
      <c r="H1076" s="21"/>
      <c r="I1076" s="39"/>
      <c r="J1076" s="40"/>
      <c r="K1076" s="41"/>
      <c r="L1076" s="47"/>
      <c r="M1076" s="44"/>
      <c r="N1076" s="45"/>
      <c r="O1076" s="21"/>
      <c r="P1076" s="39"/>
      <c r="Q1076" s="40"/>
      <c r="R1076" s="47"/>
      <c r="S1076" s="47"/>
      <c r="T1076" s="44"/>
    </row>
    <row r="1077" ht="13.2" customHeight="1" spans="1:20">
      <c r="A1077" s="15"/>
      <c r="B1077" s="16"/>
      <c r="C1077" s="17"/>
      <c r="D1077" s="18"/>
      <c r="E1077" s="18"/>
      <c r="F1077" s="20"/>
      <c r="H1077" s="21"/>
      <c r="I1077" s="39"/>
      <c r="J1077" s="40"/>
      <c r="K1077" s="41"/>
      <c r="L1077" s="47"/>
      <c r="M1077" s="44"/>
      <c r="N1077" s="45"/>
      <c r="O1077" s="21"/>
      <c r="P1077" s="39"/>
      <c r="Q1077" s="40"/>
      <c r="R1077" s="47"/>
      <c r="S1077" s="47"/>
      <c r="T1077" s="44"/>
    </row>
    <row r="1078" ht="13.2" customHeight="1" spans="1:20">
      <c r="A1078" s="15"/>
      <c r="B1078" s="16"/>
      <c r="C1078" s="17"/>
      <c r="D1078" s="18"/>
      <c r="E1078" s="18"/>
      <c r="F1078" s="20"/>
      <c r="H1078" s="21"/>
      <c r="I1078" s="39"/>
      <c r="J1078" s="40"/>
      <c r="K1078" s="41"/>
      <c r="L1078" s="47"/>
      <c r="M1078" s="44"/>
      <c r="N1078" s="45"/>
      <c r="O1078" s="21"/>
      <c r="P1078" s="39"/>
      <c r="Q1078" s="40"/>
      <c r="R1078" s="47"/>
      <c r="S1078" s="47"/>
      <c r="T1078" s="44"/>
    </row>
    <row r="1079" ht="13.9" customHeight="1" spans="1:20">
      <c r="A1079" s="15"/>
      <c r="B1079" s="16"/>
      <c r="C1079" s="17"/>
      <c r="D1079" s="18"/>
      <c r="E1079" s="18"/>
      <c r="F1079" s="20"/>
      <c r="H1079" s="21"/>
      <c r="I1079" s="39"/>
      <c r="J1079" s="40"/>
      <c r="K1079" s="41"/>
      <c r="L1079" s="47"/>
      <c r="M1079" s="44"/>
      <c r="N1079" s="45"/>
      <c r="O1079" s="21"/>
      <c r="P1079" s="39"/>
      <c r="Q1079" s="40"/>
      <c r="R1079" s="47"/>
      <c r="S1079" s="47"/>
      <c r="T1079" s="44"/>
    </row>
    <row r="1080" ht="13.2" customHeight="1" spans="1:20">
      <c r="A1080" s="15"/>
      <c r="B1080" s="16"/>
      <c r="C1080" s="17"/>
      <c r="D1080" s="18"/>
      <c r="E1080" s="18"/>
      <c r="F1080" s="20"/>
      <c r="H1080" s="21"/>
      <c r="I1080" s="39"/>
      <c r="J1080" s="40"/>
      <c r="K1080" s="41"/>
      <c r="L1080" s="47"/>
      <c r="M1080" s="44"/>
      <c r="N1080" s="45"/>
      <c r="O1080" s="21"/>
      <c r="P1080" s="39"/>
      <c r="Q1080" s="40"/>
      <c r="R1080" s="47"/>
      <c r="S1080" s="47"/>
      <c r="T1080" s="44"/>
    </row>
    <row r="1081" ht="13.2" customHeight="1" spans="1:20">
      <c r="A1081" s="15"/>
      <c r="B1081" s="16"/>
      <c r="C1081" s="17"/>
      <c r="D1081" s="18"/>
      <c r="E1081" s="18"/>
      <c r="F1081" s="20"/>
      <c r="H1081" s="21"/>
      <c r="I1081" s="39"/>
      <c r="J1081" s="40"/>
      <c r="K1081" s="41"/>
      <c r="L1081" s="47"/>
      <c r="M1081" s="44"/>
      <c r="N1081" s="45"/>
      <c r="O1081" s="21"/>
      <c r="P1081" s="39"/>
      <c r="Q1081" s="40"/>
      <c r="R1081" s="47"/>
      <c r="S1081" s="47"/>
      <c r="T1081" s="44"/>
    </row>
    <row r="1082" ht="13.9" customHeight="1" spans="1:20">
      <c r="A1082" s="15"/>
      <c r="B1082" s="16"/>
      <c r="C1082" s="17"/>
      <c r="D1082" s="18"/>
      <c r="E1082" s="18"/>
      <c r="F1082" s="20"/>
      <c r="H1082" s="21"/>
      <c r="I1082" s="39"/>
      <c r="J1082" s="40"/>
      <c r="K1082" s="41"/>
      <c r="L1082" s="47"/>
      <c r="M1082" s="44"/>
      <c r="N1082" s="45"/>
      <c r="O1082" s="21"/>
      <c r="P1082" s="39"/>
      <c r="Q1082" s="40"/>
      <c r="R1082" s="47"/>
      <c r="S1082" s="47"/>
      <c r="T1082" s="44"/>
    </row>
    <row r="1083" ht="13.2" customHeight="1" spans="1:20">
      <c r="A1083" s="15"/>
      <c r="B1083" s="16"/>
      <c r="C1083" s="17"/>
      <c r="D1083" s="18"/>
      <c r="E1083" s="18"/>
      <c r="F1083" s="20"/>
      <c r="H1083" s="21"/>
      <c r="I1083" s="39"/>
      <c r="J1083" s="40"/>
      <c r="K1083" s="41"/>
      <c r="L1083" s="47"/>
      <c r="M1083" s="44"/>
      <c r="N1083" s="45"/>
      <c r="O1083" s="21"/>
      <c r="P1083" s="39"/>
      <c r="Q1083" s="40"/>
      <c r="R1083" s="47"/>
      <c r="S1083" s="47"/>
      <c r="T1083" s="44"/>
    </row>
    <row r="1084" ht="13.9" customHeight="1" spans="1:20">
      <c r="A1084" s="15"/>
      <c r="B1084" s="16"/>
      <c r="C1084" s="17"/>
      <c r="D1084" s="18"/>
      <c r="E1084" s="18"/>
      <c r="F1084" s="20"/>
      <c r="H1084" s="21"/>
      <c r="I1084" s="39"/>
      <c r="J1084" s="40"/>
      <c r="K1084" s="41"/>
      <c r="L1084" s="47"/>
      <c r="M1084" s="44"/>
      <c r="N1084" s="45"/>
      <c r="O1084" s="21"/>
      <c r="P1084" s="39"/>
      <c r="Q1084" s="40"/>
      <c r="R1084" s="47"/>
      <c r="S1084" s="47"/>
      <c r="T1084" s="44"/>
    </row>
    <row r="1085" ht="13.2" customHeight="1" spans="1:20">
      <c r="A1085" s="15"/>
      <c r="B1085" s="16"/>
      <c r="C1085" s="17"/>
      <c r="D1085" s="18"/>
      <c r="E1085" s="18"/>
      <c r="F1085" s="20"/>
      <c r="H1085" s="21"/>
      <c r="I1085" s="39"/>
      <c r="J1085" s="40"/>
      <c r="K1085" s="41"/>
      <c r="L1085" s="47"/>
      <c r="M1085" s="44"/>
      <c r="N1085" s="45"/>
      <c r="O1085" s="21"/>
      <c r="P1085" s="39"/>
      <c r="Q1085" s="40"/>
      <c r="R1085" s="47"/>
      <c r="S1085" s="47"/>
      <c r="T1085" s="44"/>
    </row>
    <row r="1086" ht="13.2" customHeight="1" spans="1:20">
      <c r="A1086" s="15"/>
      <c r="B1086" s="16"/>
      <c r="C1086" s="17"/>
      <c r="D1086" s="18"/>
      <c r="E1086" s="18"/>
      <c r="F1086" s="20"/>
      <c r="H1086" s="21"/>
      <c r="I1086" s="39"/>
      <c r="J1086" s="40"/>
      <c r="K1086" s="41"/>
      <c r="L1086" s="47"/>
      <c r="M1086" s="44"/>
      <c r="N1086" s="45"/>
      <c r="O1086" s="21"/>
      <c r="P1086" s="39"/>
      <c r="Q1086" s="40"/>
      <c r="R1086" s="47"/>
      <c r="S1086" s="47"/>
      <c r="T1086" s="44"/>
    </row>
    <row r="1087" ht="13.9" customHeight="1" spans="1:20">
      <c r="A1087" s="15"/>
      <c r="B1087" s="16"/>
      <c r="C1087" s="17"/>
      <c r="D1087" s="18"/>
      <c r="E1087" s="18"/>
      <c r="F1087" s="20"/>
      <c r="H1087" s="21"/>
      <c r="I1087" s="39"/>
      <c r="J1087" s="40"/>
      <c r="K1087" s="41"/>
      <c r="L1087" s="47"/>
      <c r="M1087" s="44"/>
      <c r="N1087" s="45"/>
      <c r="O1087" s="21"/>
      <c r="P1087" s="39"/>
      <c r="Q1087" s="40"/>
      <c r="R1087" s="47"/>
      <c r="S1087" s="47"/>
      <c r="T1087" s="44"/>
    </row>
    <row r="1088" ht="13.2" customHeight="1" spans="1:20">
      <c r="A1088" s="15"/>
      <c r="B1088" s="16"/>
      <c r="C1088" s="17"/>
      <c r="D1088" s="18"/>
      <c r="E1088" s="18"/>
      <c r="F1088" s="20"/>
      <c r="H1088" s="21"/>
      <c r="I1088" s="39"/>
      <c r="J1088" s="40"/>
      <c r="K1088" s="41"/>
      <c r="L1088" s="47"/>
      <c r="M1088" s="44"/>
      <c r="N1088" s="45"/>
      <c r="O1088" s="21"/>
      <c r="P1088" s="39"/>
      <c r="Q1088" s="40"/>
      <c r="R1088" s="47"/>
      <c r="S1088" s="47"/>
      <c r="T1088" s="44"/>
    </row>
    <row r="1089" ht="13.2" customHeight="1" spans="1:20">
      <c r="A1089" s="15"/>
      <c r="B1089" s="16"/>
      <c r="C1089" s="17"/>
      <c r="D1089" s="18"/>
      <c r="E1089" s="18"/>
      <c r="F1089" s="20"/>
      <c r="H1089" s="21"/>
      <c r="I1089" s="39"/>
      <c r="J1089" s="40"/>
      <c r="K1089" s="41"/>
      <c r="L1089" s="47"/>
      <c r="M1089" s="44"/>
      <c r="N1089" s="45"/>
      <c r="O1089" s="21"/>
      <c r="P1089" s="39"/>
      <c r="Q1089" s="40"/>
      <c r="R1089" s="47"/>
      <c r="S1089" s="47"/>
      <c r="T1089" s="44"/>
    </row>
    <row r="1090" ht="13.9" customHeight="1" spans="1:20">
      <c r="A1090" s="15"/>
      <c r="B1090" s="16"/>
      <c r="C1090" s="17"/>
      <c r="D1090" s="18"/>
      <c r="E1090" s="18"/>
      <c r="F1090" s="20"/>
      <c r="H1090" s="21"/>
      <c r="I1090" s="39"/>
      <c r="J1090" s="40"/>
      <c r="K1090" s="41"/>
      <c r="L1090" s="47"/>
      <c r="M1090" s="44"/>
      <c r="N1090" s="45"/>
      <c r="O1090" s="21"/>
      <c r="P1090" s="39"/>
      <c r="Q1090" s="40"/>
      <c r="R1090" s="47"/>
      <c r="S1090" s="47"/>
      <c r="T1090" s="44"/>
    </row>
    <row r="1091" ht="13.2" customHeight="1" spans="1:20">
      <c r="A1091" s="15"/>
      <c r="B1091" s="16"/>
      <c r="C1091" s="17"/>
      <c r="D1091" s="18"/>
      <c r="E1091" s="18"/>
      <c r="F1091" s="20"/>
      <c r="H1091" s="21"/>
      <c r="I1091" s="39"/>
      <c r="J1091" s="40"/>
      <c r="K1091" s="41"/>
      <c r="L1091" s="47"/>
      <c r="M1091" s="44"/>
      <c r="N1091" s="45"/>
      <c r="O1091" s="21"/>
      <c r="P1091" s="39"/>
      <c r="Q1091" s="40"/>
      <c r="R1091" s="47"/>
      <c r="S1091" s="47"/>
      <c r="T1091" s="44"/>
    </row>
    <row r="1092" ht="13.9" customHeight="1" spans="1:20">
      <c r="A1092" s="15"/>
      <c r="B1092" s="16"/>
      <c r="C1092" s="17"/>
      <c r="D1092" s="18"/>
      <c r="E1092" s="18"/>
      <c r="F1092" s="20"/>
      <c r="H1092" s="21"/>
      <c r="I1092" s="39"/>
      <c r="J1092" s="40"/>
      <c r="K1092" s="41"/>
      <c r="L1092" s="47"/>
      <c r="M1092" s="44"/>
      <c r="N1092" s="45"/>
      <c r="O1092" s="21"/>
      <c r="P1092" s="39"/>
      <c r="Q1092" s="40"/>
      <c r="R1092" s="47"/>
      <c r="S1092" s="47"/>
      <c r="T1092" s="44"/>
    </row>
    <row r="1093" ht="13.2" customHeight="1" spans="1:20">
      <c r="A1093" s="15"/>
      <c r="B1093" s="16"/>
      <c r="C1093" s="17"/>
      <c r="D1093" s="18"/>
      <c r="E1093" s="18"/>
      <c r="F1093" s="20"/>
      <c r="H1093" s="21"/>
      <c r="I1093" s="39"/>
      <c r="J1093" s="40"/>
      <c r="K1093" s="41"/>
      <c r="L1093" s="47"/>
      <c r="M1093" s="44"/>
      <c r="N1093" s="45"/>
      <c r="O1093" s="21"/>
      <c r="P1093" s="39"/>
      <c r="Q1093" s="40"/>
      <c r="R1093" s="47"/>
      <c r="S1093" s="47"/>
      <c r="T1093" s="44"/>
    </row>
    <row r="1094" ht="13.2" customHeight="1" spans="1:20">
      <c r="A1094" s="15"/>
      <c r="B1094" s="16"/>
      <c r="C1094" s="17"/>
      <c r="D1094" s="18"/>
      <c r="E1094" s="18"/>
      <c r="F1094" s="20"/>
      <c r="H1094" s="21"/>
      <c r="I1094" s="39"/>
      <c r="J1094" s="40"/>
      <c r="K1094" s="41"/>
      <c r="L1094" s="47"/>
      <c r="M1094" s="44"/>
      <c r="N1094" s="45"/>
      <c r="O1094" s="21"/>
      <c r="P1094" s="39"/>
      <c r="Q1094" s="40"/>
      <c r="R1094" s="47"/>
      <c r="S1094" s="47"/>
      <c r="T1094" s="44"/>
    </row>
    <row r="1095" ht="13.9" customHeight="1" spans="1:20">
      <c r="A1095" s="15"/>
      <c r="B1095" s="16"/>
      <c r="C1095" s="17"/>
      <c r="D1095" s="18"/>
      <c r="E1095" s="18"/>
      <c r="F1095" s="20"/>
      <c r="H1095" s="21"/>
      <c r="I1095" s="39"/>
      <c r="J1095" s="40"/>
      <c r="K1095" s="41"/>
      <c r="L1095" s="47"/>
      <c r="M1095" s="44"/>
      <c r="N1095" s="45"/>
      <c r="O1095" s="21"/>
      <c r="P1095" s="39"/>
      <c r="Q1095" s="40"/>
      <c r="R1095" s="47"/>
      <c r="S1095" s="47"/>
      <c r="T1095" s="44"/>
    </row>
    <row r="1096" ht="13.2" customHeight="1" spans="1:20">
      <c r="A1096" s="15"/>
      <c r="B1096" s="16"/>
      <c r="C1096" s="17"/>
      <c r="D1096" s="18"/>
      <c r="E1096" s="18"/>
      <c r="F1096" s="20"/>
      <c r="H1096" s="21"/>
      <c r="I1096" s="39"/>
      <c r="J1096" s="40"/>
      <c r="K1096" s="41"/>
      <c r="L1096" s="47"/>
      <c r="M1096" s="44"/>
      <c r="N1096" s="45"/>
      <c r="O1096" s="21"/>
      <c r="P1096" s="39"/>
      <c r="Q1096" s="40"/>
      <c r="R1096" s="47"/>
      <c r="S1096" s="47"/>
      <c r="T1096" s="44"/>
    </row>
    <row r="1097" ht="13.2" customHeight="1" spans="1:20">
      <c r="A1097" s="15"/>
      <c r="B1097" s="16"/>
      <c r="C1097" s="17"/>
      <c r="D1097" s="18"/>
      <c r="E1097" s="18"/>
      <c r="F1097" s="20"/>
      <c r="H1097" s="21"/>
      <c r="I1097" s="39"/>
      <c r="J1097" s="40"/>
      <c r="K1097" s="41"/>
      <c r="L1097" s="47"/>
      <c r="M1097" s="44"/>
      <c r="N1097" s="45"/>
      <c r="O1097" s="21"/>
      <c r="P1097" s="39"/>
      <c r="Q1097" s="40"/>
      <c r="R1097" s="47"/>
      <c r="S1097" s="47"/>
      <c r="T1097" s="44"/>
    </row>
    <row r="1098" ht="13.9" customHeight="1" spans="1:20">
      <c r="A1098" s="15"/>
      <c r="B1098" s="16"/>
      <c r="C1098" s="17"/>
      <c r="D1098" s="18"/>
      <c r="E1098" s="18"/>
      <c r="F1098" s="20"/>
      <c r="H1098" s="21"/>
      <c r="I1098" s="39"/>
      <c r="J1098" s="40"/>
      <c r="K1098" s="41"/>
      <c r="L1098" s="47"/>
      <c r="M1098" s="44"/>
      <c r="N1098" s="45"/>
      <c r="O1098" s="21"/>
      <c r="P1098" s="39"/>
      <c r="Q1098" s="40"/>
      <c r="R1098" s="47"/>
      <c r="S1098" s="47"/>
      <c r="T1098" s="44"/>
    </row>
    <row r="1099" ht="13.2" customHeight="1" spans="1:20">
      <c r="A1099" s="15"/>
      <c r="B1099" s="16"/>
      <c r="C1099" s="17"/>
      <c r="D1099" s="18"/>
      <c r="E1099" s="18"/>
      <c r="F1099" s="20"/>
      <c r="H1099" s="21"/>
      <c r="I1099" s="39"/>
      <c r="J1099" s="40"/>
      <c r="K1099" s="41"/>
      <c r="L1099" s="47"/>
      <c r="M1099" s="44"/>
      <c r="N1099" s="45"/>
      <c r="O1099" s="21"/>
      <c r="P1099" s="39"/>
      <c r="Q1099" s="40"/>
      <c r="R1099" s="47"/>
      <c r="S1099" s="47"/>
      <c r="T1099" s="44"/>
    </row>
    <row r="1100" ht="13.9" customHeight="1" spans="1:20">
      <c r="A1100" s="15"/>
      <c r="B1100" s="16"/>
      <c r="C1100" s="17"/>
      <c r="D1100" s="18"/>
      <c r="E1100" s="18"/>
      <c r="F1100" s="20"/>
      <c r="H1100" s="21"/>
      <c r="I1100" s="39"/>
      <c r="J1100" s="40"/>
      <c r="K1100" s="41"/>
      <c r="L1100" s="47"/>
      <c r="M1100" s="44"/>
      <c r="N1100" s="45"/>
      <c r="O1100" s="21"/>
      <c r="P1100" s="39"/>
      <c r="Q1100" s="40"/>
      <c r="R1100" s="47"/>
      <c r="S1100" s="47"/>
      <c r="T1100" s="44"/>
    </row>
    <row r="1101" ht="13.2" customHeight="1" spans="1:20">
      <c r="A1101" s="15"/>
      <c r="B1101" s="16"/>
      <c r="C1101" s="17"/>
      <c r="D1101" s="18"/>
      <c r="E1101" s="18"/>
      <c r="F1101" s="20"/>
      <c r="H1101" s="21"/>
      <c r="I1101" s="39"/>
      <c r="J1101" s="40"/>
      <c r="K1101" s="41"/>
      <c r="L1101" s="47"/>
      <c r="M1101" s="44"/>
      <c r="N1101" s="45"/>
      <c r="O1101" s="21"/>
      <c r="P1101" s="39"/>
      <c r="Q1101" s="40"/>
      <c r="R1101" s="47"/>
      <c r="S1101" s="47"/>
      <c r="T1101" s="44"/>
    </row>
    <row r="1102" ht="13.2" customHeight="1" spans="1:20">
      <c r="A1102" s="15"/>
      <c r="B1102" s="16"/>
      <c r="C1102" s="17"/>
      <c r="D1102" s="18"/>
      <c r="E1102" s="18"/>
      <c r="F1102" s="20"/>
      <c r="H1102" s="21"/>
      <c r="I1102" s="39"/>
      <c r="J1102" s="40"/>
      <c r="K1102" s="41"/>
      <c r="L1102" s="47"/>
      <c r="M1102" s="44"/>
      <c r="N1102" s="45"/>
      <c r="O1102" s="21"/>
      <c r="P1102" s="39"/>
      <c r="Q1102" s="40"/>
      <c r="R1102" s="47"/>
      <c r="S1102" s="47"/>
      <c r="T1102" s="44"/>
    </row>
    <row r="1103" ht="27.85" customHeight="1" spans="1:20">
      <c r="A1103" s="23"/>
      <c r="B1103" s="24" t="s">
        <v>2236</v>
      </c>
      <c r="C1103" s="25" t="s">
        <v>62</v>
      </c>
      <c r="D1103" s="25"/>
      <c r="E1103" s="25"/>
      <c r="F1103" s="26"/>
      <c r="H1103" s="27"/>
      <c r="I1103" s="48" t="s">
        <v>2236</v>
      </c>
      <c r="J1103" s="49">
        <f>SUM(M1059:M1102)</f>
        <v>1972240.24914676</v>
      </c>
      <c r="K1103" s="49"/>
      <c r="L1103" s="50"/>
      <c r="M1103" s="51"/>
      <c r="N1103" s="35"/>
      <c r="O1103" s="27"/>
      <c r="P1103" s="48" t="s">
        <v>2236</v>
      </c>
      <c r="Q1103" s="49">
        <f>SUM(T1059:T1102)</f>
        <v>672740.750853242</v>
      </c>
      <c r="R1103" s="49"/>
      <c r="S1103" s="50"/>
      <c r="T1103" s="51"/>
    </row>
    <row r="1104" ht="16.1" customHeight="1" spans="1:20">
      <c r="A1104" s="4" t="s">
        <v>80</v>
      </c>
      <c r="B1104" s="4"/>
      <c r="C1104" s="5" t="s">
        <v>81</v>
      </c>
      <c r="D1104" s="5"/>
      <c r="E1104" s="5"/>
      <c r="F1104" s="5"/>
      <c r="H1104" s="6" t="s">
        <v>80</v>
      </c>
      <c r="I1104" s="6"/>
      <c r="J1104" s="29" t="s">
        <v>81</v>
      </c>
      <c r="K1104" s="30"/>
      <c r="L1104" s="29"/>
      <c r="M1104" s="29"/>
      <c r="N1104" s="29"/>
      <c r="O1104" s="6" t="s">
        <v>80</v>
      </c>
      <c r="P1104" s="6"/>
      <c r="Q1104" s="29" t="s">
        <v>81</v>
      </c>
      <c r="R1104" s="29"/>
      <c r="S1104" s="29"/>
      <c r="T1104" s="29"/>
    </row>
    <row r="1105" ht="16.85" customHeight="1" spans="1:20">
      <c r="A1105" s="4"/>
      <c r="B1105" s="4"/>
      <c r="C1105" s="4"/>
      <c r="D1105" s="4"/>
      <c r="E1105" s="4"/>
      <c r="F1105" s="4"/>
      <c r="H1105" s="6"/>
      <c r="I1105" s="6"/>
      <c r="J1105" s="6"/>
      <c r="K1105" s="31"/>
      <c r="L1105" s="6"/>
      <c r="M1105" s="6"/>
      <c r="N1105" s="6"/>
      <c r="O1105" s="6"/>
      <c r="P1105" s="6"/>
      <c r="Q1105" s="6"/>
      <c r="R1105" s="6"/>
      <c r="S1105" s="6"/>
      <c r="T1105" s="6"/>
    </row>
  </sheetData>
  <mergeCells count="552">
    <mergeCell ref="A1:F1"/>
    <mergeCell ref="H1:M1"/>
    <mergeCell ref="O1:T1"/>
    <mergeCell ref="A2:B2"/>
    <mergeCell ref="C2:F2"/>
    <mergeCell ref="H2:I2"/>
    <mergeCell ref="J2:M2"/>
    <mergeCell ref="O2:P2"/>
    <mergeCell ref="Q2:T2"/>
    <mergeCell ref="A3:C3"/>
    <mergeCell ref="H3:J3"/>
    <mergeCell ref="O3:Q3"/>
    <mergeCell ref="A4:F4"/>
    <mergeCell ref="H4:M4"/>
    <mergeCell ref="O4:T4"/>
    <mergeCell ref="C50:D50"/>
    <mergeCell ref="E50:F50"/>
    <mergeCell ref="J50:K50"/>
    <mergeCell ref="L50:M50"/>
    <mergeCell ref="Q50:R50"/>
    <mergeCell ref="S50:T50"/>
    <mergeCell ref="A51:B51"/>
    <mergeCell ref="C51:F51"/>
    <mergeCell ref="H51:I51"/>
    <mergeCell ref="J51:M51"/>
    <mergeCell ref="O51:P51"/>
    <mergeCell ref="Q51:T51"/>
    <mergeCell ref="A52:F52"/>
    <mergeCell ref="H52:M52"/>
    <mergeCell ref="O52:T52"/>
    <mergeCell ref="A53:F53"/>
    <mergeCell ref="H53:M53"/>
    <mergeCell ref="O53:T53"/>
    <mergeCell ref="A54:B54"/>
    <mergeCell ref="C54:F54"/>
    <mergeCell ref="H54:I54"/>
    <mergeCell ref="J54:M54"/>
    <mergeCell ref="O54:P54"/>
    <mergeCell ref="Q54:T54"/>
    <mergeCell ref="A55:C55"/>
    <mergeCell ref="H55:J55"/>
    <mergeCell ref="O55:Q55"/>
    <mergeCell ref="A56:F56"/>
    <mergeCell ref="H56:M56"/>
    <mergeCell ref="O56:T56"/>
    <mergeCell ref="A104:B104"/>
    <mergeCell ref="C104:F104"/>
    <mergeCell ref="H104:I104"/>
    <mergeCell ref="J104:M104"/>
    <mergeCell ref="O104:P104"/>
    <mergeCell ref="Q104:T104"/>
    <mergeCell ref="A105:F105"/>
    <mergeCell ref="H105:M105"/>
    <mergeCell ref="O105:T105"/>
    <mergeCell ref="A106:F106"/>
    <mergeCell ref="H106:M106"/>
    <mergeCell ref="O106:T106"/>
    <mergeCell ref="A107:B107"/>
    <mergeCell ref="C107:F107"/>
    <mergeCell ref="H107:I107"/>
    <mergeCell ref="J107:M107"/>
    <mergeCell ref="O107:P107"/>
    <mergeCell ref="Q107:T107"/>
    <mergeCell ref="A108:C108"/>
    <mergeCell ref="H108:J108"/>
    <mergeCell ref="O108:Q108"/>
    <mergeCell ref="A109:F109"/>
    <mergeCell ref="H109:M109"/>
    <mergeCell ref="O109:T109"/>
    <mergeCell ref="A157:B157"/>
    <mergeCell ref="C157:F157"/>
    <mergeCell ref="H157:I157"/>
    <mergeCell ref="J157:M157"/>
    <mergeCell ref="O157:P157"/>
    <mergeCell ref="Q157:T157"/>
    <mergeCell ref="A158:F158"/>
    <mergeCell ref="H158:M158"/>
    <mergeCell ref="O158:T158"/>
    <mergeCell ref="A159:F159"/>
    <mergeCell ref="H159:M159"/>
    <mergeCell ref="O159:T159"/>
    <mergeCell ref="A160:B160"/>
    <mergeCell ref="C160:F160"/>
    <mergeCell ref="H160:I160"/>
    <mergeCell ref="J160:M160"/>
    <mergeCell ref="O160:P160"/>
    <mergeCell ref="Q160:T160"/>
    <mergeCell ref="A161:C161"/>
    <mergeCell ref="H161:J161"/>
    <mergeCell ref="O161:Q161"/>
    <mergeCell ref="A162:F162"/>
    <mergeCell ref="H162:M162"/>
    <mergeCell ref="O162:T162"/>
    <mergeCell ref="A210:B210"/>
    <mergeCell ref="C210:F210"/>
    <mergeCell ref="H210:I210"/>
    <mergeCell ref="J210:M210"/>
    <mergeCell ref="O210:P210"/>
    <mergeCell ref="Q210:T210"/>
    <mergeCell ref="A211:F211"/>
    <mergeCell ref="H211:M211"/>
    <mergeCell ref="O211:T211"/>
    <mergeCell ref="A212:F212"/>
    <mergeCell ref="H212:M212"/>
    <mergeCell ref="O212:T212"/>
    <mergeCell ref="A213:B213"/>
    <mergeCell ref="C213:F213"/>
    <mergeCell ref="H213:I213"/>
    <mergeCell ref="J213:M213"/>
    <mergeCell ref="O213:P213"/>
    <mergeCell ref="Q213:T213"/>
    <mergeCell ref="A214:C214"/>
    <mergeCell ref="H214:J214"/>
    <mergeCell ref="O214:Q214"/>
    <mergeCell ref="A215:F215"/>
    <mergeCell ref="H215:M215"/>
    <mergeCell ref="O215:T215"/>
    <mergeCell ref="C261:D261"/>
    <mergeCell ref="E261:F261"/>
    <mergeCell ref="J261:K261"/>
    <mergeCell ref="L261:M261"/>
    <mergeCell ref="Q261:R261"/>
    <mergeCell ref="S261:T261"/>
    <mergeCell ref="A262:B262"/>
    <mergeCell ref="C262:F262"/>
    <mergeCell ref="H262:I262"/>
    <mergeCell ref="J262:M262"/>
    <mergeCell ref="O262:P262"/>
    <mergeCell ref="Q262:T262"/>
    <mergeCell ref="A263:F263"/>
    <mergeCell ref="H263:M263"/>
    <mergeCell ref="O263:T263"/>
    <mergeCell ref="A264:F264"/>
    <mergeCell ref="H264:M264"/>
    <mergeCell ref="O264:T264"/>
    <mergeCell ref="A265:B265"/>
    <mergeCell ref="C265:F265"/>
    <mergeCell ref="H265:I265"/>
    <mergeCell ref="J265:M265"/>
    <mergeCell ref="O265:P265"/>
    <mergeCell ref="Q265:T265"/>
    <mergeCell ref="A266:C266"/>
    <mergeCell ref="H266:J266"/>
    <mergeCell ref="O266:Q266"/>
    <mergeCell ref="A267:F267"/>
    <mergeCell ref="H267:M267"/>
    <mergeCell ref="O267:T267"/>
    <mergeCell ref="A315:B315"/>
    <mergeCell ref="C315:F315"/>
    <mergeCell ref="H315:I315"/>
    <mergeCell ref="J315:M315"/>
    <mergeCell ref="O315:P315"/>
    <mergeCell ref="Q315:T315"/>
    <mergeCell ref="A316:F316"/>
    <mergeCell ref="H316:M316"/>
    <mergeCell ref="O316:T316"/>
    <mergeCell ref="A317:F317"/>
    <mergeCell ref="H317:M317"/>
    <mergeCell ref="O317:T317"/>
    <mergeCell ref="A318:B318"/>
    <mergeCell ref="C318:F318"/>
    <mergeCell ref="H318:I318"/>
    <mergeCell ref="J318:M318"/>
    <mergeCell ref="O318:P318"/>
    <mergeCell ref="Q318:T318"/>
    <mergeCell ref="A319:C319"/>
    <mergeCell ref="H319:J319"/>
    <mergeCell ref="O319:Q319"/>
    <mergeCell ref="A320:F320"/>
    <mergeCell ref="H320:M320"/>
    <mergeCell ref="O320:T320"/>
    <mergeCell ref="C366:D366"/>
    <mergeCell ref="E366:F366"/>
    <mergeCell ref="J366:K366"/>
    <mergeCell ref="L366:M366"/>
    <mergeCell ref="Q366:R366"/>
    <mergeCell ref="S366:T366"/>
    <mergeCell ref="A367:B367"/>
    <mergeCell ref="C367:F367"/>
    <mergeCell ref="H367:I367"/>
    <mergeCell ref="J367:M367"/>
    <mergeCell ref="O367:P367"/>
    <mergeCell ref="Q367:T367"/>
    <mergeCell ref="A368:F368"/>
    <mergeCell ref="H368:M368"/>
    <mergeCell ref="O368:T368"/>
    <mergeCell ref="A369:F369"/>
    <mergeCell ref="H369:M369"/>
    <mergeCell ref="O369:T369"/>
    <mergeCell ref="A370:B370"/>
    <mergeCell ref="C370:F370"/>
    <mergeCell ref="H370:I370"/>
    <mergeCell ref="J370:M370"/>
    <mergeCell ref="O370:P370"/>
    <mergeCell ref="Q370:T370"/>
    <mergeCell ref="A371:C371"/>
    <mergeCell ref="H371:J371"/>
    <mergeCell ref="O371:Q371"/>
    <mergeCell ref="A372:F372"/>
    <mergeCell ref="H372:M372"/>
    <mergeCell ref="O372:T372"/>
    <mergeCell ref="A420:B420"/>
    <mergeCell ref="C420:F420"/>
    <mergeCell ref="H420:I420"/>
    <mergeCell ref="J420:M420"/>
    <mergeCell ref="O420:P420"/>
    <mergeCell ref="Q420:T420"/>
    <mergeCell ref="A421:F421"/>
    <mergeCell ref="H421:M421"/>
    <mergeCell ref="O421:T421"/>
    <mergeCell ref="A422:F422"/>
    <mergeCell ref="H422:M422"/>
    <mergeCell ref="O422:T422"/>
    <mergeCell ref="A423:B423"/>
    <mergeCell ref="C423:F423"/>
    <mergeCell ref="H423:I423"/>
    <mergeCell ref="J423:M423"/>
    <mergeCell ref="O423:P423"/>
    <mergeCell ref="Q423:T423"/>
    <mergeCell ref="A424:C424"/>
    <mergeCell ref="H424:J424"/>
    <mergeCell ref="O424:Q424"/>
    <mergeCell ref="A425:F425"/>
    <mergeCell ref="H425:M425"/>
    <mergeCell ref="O425:T425"/>
    <mergeCell ref="A473:B473"/>
    <mergeCell ref="C473:F473"/>
    <mergeCell ref="H473:I473"/>
    <mergeCell ref="J473:M473"/>
    <mergeCell ref="O473:P473"/>
    <mergeCell ref="Q473:T473"/>
    <mergeCell ref="A474:F474"/>
    <mergeCell ref="H474:M474"/>
    <mergeCell ref="O474:T474"/>
    <mergeCell ref="A475:F475"/>
    <mergeCell ref="H475:M475"/>
    <mergeCell ref="O475:T475"/>
    <mergeCell ref="A476:B476"/>
    <mergeCell ref="C476:F476"/>
    <mergeCell ref="H476:I476"/>
    <mergeCell ref="J476:M476"/>
    <mergeCell ref="O476:P476"/>
    <mergeCell ref="Q476:T476"/>
    <mergeCell ref="A477:C477"/>
    <mergeCell ref="H477:J477"/>
    <mergeCell ref="O477:Q477"/>
    <mergeCell ref="A478:F478"/>
    <mergeCell ref="H478:M478"/>
    <mergeCell ref="O478:T478"/>
    <mergeCell ref="C524:D524"/>
    <mergeCell ref="E524:F524"/>
    <mergeCell ref="J524:K524"/>
    <mergeCell ref="L524:M524"/>
    <mergeCell ref="Q524:R524"/>
    <mergeCell ref="S524:T524"/>
    <mergeCell ref="A525:B525"/>
    <mergeCell ref="C525:F525"/>
    <mergeCell ref="H525:I525"/>
    <mergeCell ref="J525:M525"/>
    <mergeCell ref="O525:P525"/>
    <mergeCell ref="Q525:T525"/>
    <mergeCell ref="A526:F526"/>
    <mergeCell ref="H526:M526"/>
    <mergeCell ref="O526:T526"/>
    <mergeCell ref="A527:F527"/>
    <mergeCell ref="H527:M527"/>
    <mergeCell ref="O527:T527"/>
    <mergeCell ref="A528:B528"/>
    <mergeCell ref="C528:F528"/>
    <mergeCell ref="H528:I528"/>
    <mergeCell ref="J528:M528"/>
    <mergeCell ref="O528:P528"/>
    <mergeCell ref="Q528:T528"/>
    <mergeCell ref="A529:C529"/>
    <mergeCell ref="H529:J529"/>
    <mergeCell ref="O529:Q529"/>
    <mergeCell ref="A530:F530"/>
    <mergeCell ref="H530:M530"/>
    <mergeCell ref="O530:T530"/>
    <mergeCell ref="A578:B578"/>
    <mergeCell ref="C578:F578"/>
    <mergeCell ref="H578:I578"/>
    <mergeCell ref="J578:M578"/>
    <mergeCell ref="O578:P578"/>
    <mergeCell ref="Q578:T578"/>
    <mergeCell ref="A579:F579"/>
    <mergeCell ref="H579:M579"/>
    <mergeCell ref="O579:T579"/>
    <mergeCell ref="A580:F580"/>
    <mergeCell ref="H580:M580"/>
    <mergeCell ref="O580:T580"/>
    <mergeCell ref="A581:B581"/>
    <mergeCell ref="C581:F581"/>
    <mergeCell ref="H581:I581"/>
    <mergeCell ref="J581:M581"/>
    <mergeCell ref="O581:P581"/>
    <mergeCell ref="Q581:T581"/>
    <mergeCell ref="A582:C582"/>
    <mergeCell ref="H582:J582"/>
    <mergeCell ref="O582:Q582"/>
    <mergeCell ref="A583:F583"/>
    <mergeCell ref="H583:M583"/>
    <mergeCell ref="O583:T583"/>
    <mergeCell ref="C629:D629"/>
    <mergeCell ref="E629:F629"/>
    <mergeCell ref="J629:K629"/>
    <mergeCell ref="L629:M629"/>
    <mergeCell ref="Q629:R629"/>
    <mergeCell ref="S629:T629"/>
    <mergeCell ref="A630:B630"/>
    <mergeCell ref="C630:F630"/>
    <mergeCell ref="H630:I630"/>
    <mergeCell ref="J630:M630"/>
    <mergeCell ref="O630:P630"/>
    <mergeCell ref="Q630:T630"/>
    <mergeCell ref="A631:F631"/>
    <mergeCell ref="H631:M631"/>
    <mergeCell ref="O631:T631"/>
    <mergeCell ref="A632:F632"/>
    <mergeCell ref="H632:M632"/>
    <mergeCell ref="O632:T632"/>
    <mergeCell ref="A633:B633"/>
    <mergeCell ref="C633:F633"/>
    <mergeCell ref="H633:I633"/>
    <mergeCell ref="J633:M633"/>
    <mergeCell ref="O633:P633"/>
    <mergeCell ref="Q633:T633"/>
    <mergeCell ref="A634:C634"/>
    <mergeCell ref="H634:J634"/>
    <mergeCell ref="O634:Q634"/>
    <mergeCell ref="A635:F635"/>
    <mergeCell ref="H635:M635"/>
    <mergeCell ref="O635:T635"/>
    <mergeCell ref="A683:B683"/>
    <mergeCell ref="C683:F683"/>
    <mergeCell ref="H683:I683"/>
    <mergeCell ref="J683:M683"/>
    <mergeCell ref="O683:P683"/>
    <mergeCell ref="Q683:T683"/>
    <mergeCell ref="A684:F684"/>
    <mergeCell ref="H684:M684"/>
    <mergeCell ref="O684:T684"/>
    <mergeCell ref="A685:F685"/>
    <mergeCell ref="H685:M685"/>
    <mergeCell ref="O685:T685"/>
    <mergeCell ref="A686:B686"/>
    <mergeCell ref="C686:F686"/>
    <mergeCell ref="H686:I686"/>
    <mergeCell ref="J686:M686"/>
    <mergeCell ref="O686:P686"/>
    <mergeCell ref="Q686:T686"/>
    <mergeCell ref="A687:C687"/>
    <mergeCell ref="H687:J687"/>
    <mergeCell ref="O687:Q687"/>
    <mergeCell ref="A688:F688"/>
    <mergeCell ref="H688:M688"/>
    <mergeCell ref="O688:T688"/>
    <mergeCell ref="A736:B736"/>
    <mergeCell ref="C736:F736"/>
    <mergeCell ref="H736:I736"/>
    <mergeCell ref="J736:M736"/>
    <mergeCell ref="O736:P736"/>
    <mergeCell ref="Q736:T736"/>
    <mergeCell ref="A737:F737"/>
    <mergeCell ref="H737:M737"/>
    <mergeCell ref="O737:T737"/>
    <mergeCell ref="A738:F738"/>
    <mergeCell ref="H738:M738"/>
    <mergeCell ref="O738:T738"/>
    <mergeCell ref="A739:B739"/>
    <mergeCell ref="C739:F739"/>
    <mergeCell ref="H739:I739"/>
    <mergeCell ref="J739:M739"/>
    <mergeCell ref="O739:P739"/>
    <mergeCell ref="Q739:T739"/>
    <mergeCell ref="A740:C740"/>
    <mergeCell ref="H740:J740"/>
    <mergeCell ref="O740:Q740"/>
    <mergeCell ref="A741:F741"/>
    <mergeCell ref="H741:M741"/>
    <mergeCell ref="O741:T741"/>
    <mergeCell ref="A789:B789"/>
    <mergeCell ref="C789:F789"/>
    <mergeCell ref="H789:I789"/>
    <mergeCell ref="J789:M789"/>
    <mergeCell ref="O789:P789"/>
    <mergeCell ref="Q789:T789"/>
    <mergeCell ref="A790:F790"/>
    <mergeCell ref="H790:M790"/>
    <mergeCell ref="O790:T790"/>
    <mergeCell ref="A791:F791"/>
    <mergeCell ref="H791:M791"/>
    <mergeCell ref="O791:T791"/>
    <mergeCell ref="A792:B792"/>
    <mergeCell ref="C792:F792"/>
    <mergeCell ref="H792:I792"/>
    <mergeCell ref="J792:M792"/>
    <mergeCell ref="O792:P792"/>
    <mergeCell ref="Q792:T792"/>
    <mergeCell ref="A793:C793"/>
    <mergeCell ref="H793:J793"/>
    <mergeCell ref="O793:Q793"/>
    <mergeCell ref="A794:F794"/>
    <mergeCell ref="H794:M794"/>
    <mergeCell ref="O794:T794"/>
    <mergeCell ref="A842:B842"/>
    <mergeCell ref="C842:F842"/>
    <mergeCell ref="H842:I842"/>
    <mergeCell ref="J842:M842"/>
    <mergeCell ref="O842:P842"/>
    <mergeCell ref="Q842:T842"/>
    <mergeCell ref="A843:F843"/>
    <mergeCell ref="H843:M843"/>
    <mergeCell ref="O843:T843"/>
    <mergeCell ref="A844:F844"/>
    <mergeCell ref="H844:M844"/>
    <mergeCell ref="O844:T844"/>
    <mergeCell ref="A845:B845"/>
    <mergeCell ref="C845:F845"/>
    <mergeCell ref="H845:I845"/>
    <mergeCell ref="J845:M845"/>
    <mergeCell ref="O845:P845"/>
    <mergeCell ref="Q845:T845"/>
    <mergeCell ref="A846:C846"/>
    <mergeCell ref="H846:J846"/>
    <mergeCell ref="O846:Q846"/>
    <mergeCell ref="A847:F847"/>
    <mergeCell ref="H847:M847"/>
    <mergeCell ref="O847:T847"/>
    <mergeCell ref="A895:B895"/>
    <mergeCell ref="C895:F895"/>
    <mergeCell ref="H895:I895"/>
    <mergeCell ref="J895:M895"/>
    <mergeCell ref="O895:P895"/>
    <mergeCell ref="Q895:T895"/>
    <mergeCell ref="A896:F896"/>
    <mergeCell ref="H896:M896"/>
    <mergeCell ref="O896:T896"/>
    <mergeCell ref="A897:F897"/>
    <mergeCell ref="H897:M897"/>
    <mergeCell ref="O897:T897"/>
    <mergeCell ref="A898:B898"/>
    <mergeCell ref="C898:F898"/>
    <mergeCell ref="H898:I898"/>
    <mergeCell ref="J898:M898"/>
    <mergeCell ref="O898:P898"/>
    <mergeCell ref="Q898:T898"/>
    <mergeCell ref="A899:C899"/>
    <mergeCell ref="H899:J899"/>
    <mergeCell ref="O899:Q899"/>
    <mergeCell ref="A900:F900"/>
    <mergeCell ref="H900:M900"/>
    <mergeCell ref="O900:T900"/>
    <mergeCell ref="C946:D946"/>
    <mergeCell ref="E946:F946"/>
    <mergeCell ref="J946:K946"/>
    <mergeCell ref="L946:M946"/>
    <mergeCell ref="Q946:R946"/>
    <mergeCell ref="S946:T946"/>
    <mergeCell ref="A947:B947"/>
    <mergeCell ref="C947:F947"/>
    <mergeCell ref="H947:I947"/>
    <mergeCell ref="J947:M947"/>
    <mergeCell ref="O947:P947"/>
    <mergeCell ref="Q947:T947"/>
    <mergeCell ref="A948:F948"/>
    <mergeCell ref="H948:M948"/>
    <mergeCell ref="O948:T948"/>
    <mergeCell ref="A949:F949"/>
    <mergeCell ref="H949:M949"/>
    <mergeCell ref="O949:T949"/>
    <mergeCell ref="A950:B950"/>
    <mergeCell ref="C950:F950"/>
    <mergeCell ref="H950:I950"/>
    <mergeCell ref="J950:M950"/>
    <mergeCell ref="O950:P950"/>
    <mergeCell ref="Q950:T950"/>
    <mergeCell ref="A951:C951"/>
    <mergeCell ref="H951:J951"/>
    <mergeCell ref="O951:Q951"/>
    <mergeCell ref="A952:F952"/>
    <mergeCell ref="H952:M952"/>
    <mergeCell ref="O952:T952"/>
    <mergeCell ref="A1000:B1000"/>
    <mergeCell ref="C1000:F1000"/>
    <mergeCell ref="H1000:I1000"/>
    <mergeCell ref="J1000:M1000"/>
    <mergeCell ref="O1000:P1000"/>
    <mergeCell ref="Q1000:T1000"/>
    <mergeCell ref="A1001:F1001"/>
    <mergeCell ref="H1001:M1001"/>
    <mergeCell ref="O1001:T1001"/>
    <mergeCell ref="A1002:F1002"/>
    <mergeCell ref="H1002:M1002"/>
    <mergeCell ref="O1002:T1002"/>
    <mergeCell ref="A1003:B1003"/>
    <mergeCell ref="C1003:F1003"/>
    <mergeCell ref="H1003:I1003"/>
    <mergeCell ref="J1003:M1003"/>
    <mergeCell ref="O1003:P1003"/>
    <mergeCell ref="Q1003:T1003"/>
    <mergeCell ref="A1004:C1004"/>
    <mergeCell ref="H1004:J1004"/>
    <mergeCell ref="O1004:Q1004"/>
    <mergeCell ref="A1005:F1005"/>
    <mergeCell ref="H1005:M1005"/>
    <mergeCell ref="O1005:T1005"/>
    <mergeCell ref="C1051:D1051"/>
    <mergeCell ref="E1051:F1051"/>
    <mergeCell ref="J1051:K1051"/>
    <mergeCell ref="L1051:M1051"/>
    <mergeCell ref="Q1051:R1051"/>
    <mergeCell ref="S1051:T1051"/>
    <mergeCell ref="A1052:B1052"/>
    <mergeCell ref="C1052:F1052"/>
    <mergeCell ref="H1052:I1052"/>
    <mergeCell ref="J1052:M1052"/>
    <mergeCell ref="O1052:P1052"/>
    <mergeCell ref="Q1052:T1052"/>
    <mergeCell ref="A1053:F1053"/>
    <mergeCell ref="H1053:M1053"/>
    <mergeCell ref="O1053:T1053"/>
    <mergeCell ref="A1054:F1054"/>
    <mergeCell ref="H1054:M1054"/>
    <mergeCell ref="O1054:T1054"/>
    <mergeCell ref="A1055:B1055"/>
    <mergeCell ref="C1055:F1055"/>
    <mergeCell ref="H1055:I1055"/>
    <mergeCell ref="J1055:M1055"/>
    <mergeCell ref="O1055:P1055"/>
    <mergeCell ref="Q1055:T1055"/>
    <mergeCell ref="A1056:C1056"/>
    <mergeCell ref="H1056:J1056"/>
    <mergeCell ref="O1056:Q1056"/>
    <mergeCell ref="A1057:F1057"/>
    <mergeCell ref="H1057:M1057"/>
    <mergeCell ref="O1057:T1057"/>
    <mergeCell ref="C1103:D1103"/>
    <mergeCell ref="E1103:F1103"/>
    <mergeCell ref="J1103:K1103"/>
    <mergeCell ref="L1103:M1103"/>
    <mergeCell ref="Q1103:R1103"/>
    <mergeCell ref="S1103:T1103"/>
    <mergeCell ref="A1104:B1104"/>
    <mergeCell ref="C1104:F1104"/>
    <mergeCell ref="H1104:I1104"/>
    <mergeCell ref="J1104:M1104"/>
    <mergeCell ref="O1104:P1104"/>
    <mergeCell ref="Q1104:T1104"/>
    <mergeCell ref="A1105:F1105"/>
    <mergeCell ref="H1105:M1105"/>
    <mergeCell ref="O1105:T1105"/>
  </mergeCells>
  <printOptions horizontalCentered="1"/>
  <pageMargins left="0.393055555555556" right="0.393055555555556" top="0.786805555555556" bottom="0.393055555555556" header="0" footer="0"/>
  <pageSetup paperSize="9" fitToWidth="0" fitToHeight="0" orientation="portrait" horizontalDpi="600"/>
  <headerFooter alignWithMargins="0"/>
  <rowBreaks count="20" manualBreakCount="20">
    <brk id="52" max="16383" man="1"/>
    <brk id="105" max="16383" man="1"/>
    <brk id="158" max="16383" man="1"/>
    <brk id="211" max="16383" man="1"/>
    <brk id="263" max="16383" man="1"/>
    <brk id="316" max="16383" man="1"/>
    <brk id="368" max="16383" man="1"/>
    <brk id="421" max="16383" man="1"/>
    <brk id="474" max="16383" man="1"/>
    <brk id="526" max="16383" man="1"/>
    <brk id="579" max="16383" man="1"/>
    <brk id="631" max="16383" man="1"/>
    <brk id="684" max="16383" man="1"/>
    <brk id="737" max="16383" man="1"/>
    <brk id="790" max="16383" man="1"/>
    <brk id="843" max="16383" man="1"/>
    <brk id="896" max="16383" man="1"/>
    <brk id="948" max="16383" man="1"/>
    <brk id="1001" max="16383" man="1"/>
    <brk id="10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SmartCost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封面</vt:lpstr>
      <vt:lpstr>【招预01-2表】工程量清单预算汇总表(不含未计分摊项)</vt:lpstr>
      <vt:lpstr>【招预01-3表】工程量清单预算表(不含未计分摊项)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SmartCost</dc:creator>
  <cp:lastModifiedBy>等待</cp:lastModifiedBy>
  <dcterms:created xsi:type="dcterms:W3CDTF">2024-03-17T13:47:00Z</dcterms:created>
  <dcterms:modified xsi:type="dcterms:W3CDTF">2024-04-30T03:43:21Z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36C155145DCB4E46A5056156C543C2DF_13</vt:lpwstr>
  </property>
</Properties>
</file>